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ntents" sheetId="1" r:id="rId4"/>
    <sheet name="S1. Catalogue" sheetId="2" r:id="rId5"/>
    <sheet name="S2. Summary counts by sample" sheetId="3" r:id="rId6"/>
    <sheet name="S3. Faunal Composition" sheetId="4" r:id="rId7"/>
    <sheet name="S4. Specimen tallies" sheetId="5" r:id="rId8"/>
    <sheet name="S5. Specimen recovery" sheetId="6" r:id="rId9"/>
    <sheet name="Figure 8" sheetId="7" r:id="rId10"/>
  </sheets>
</workbook>
</file>

<file path=xl/sharedStrings.xml><?xml version="1.0" encoding="utf-8"?>
<sst xmlns="http://schemas.openxmlformats.org/spreadsheetml/2006/main" uniqueCount="702">
  <si>
    <t>A Rhaetian microvertebrate fauna from Stowey Quarry, Somerset, U.K.</t>
  </si>
  <si>
    <t>Iacopo Cavicchini, a; H. Cecilia Heyworth, a; Christopher J. Duffin, b,c; Claudia Hildebrandt, a; Michael J. Benton,a.</t>
  </si>
  <si>
    <t>Supplement - contents</t>
  </si>
  <si>
    <t>S1. Catalogue of all specimens</t>
  </si>
  <si>
    <t>S2. Summary counts by sample</t>
  </si>
  <si>
    <t>S3. Summary faunal composition</t>
  </si>
  <si>
    <t>S4. Specimen tallies</t>
  </si>
  <si>
    <t>S5. Specimen recovery from sediment weights</t>
  </si>
  <si>
    <t>X=yes</t>
  </si>
  <si>
    <t>Type of fossil</t>
  </si>
  <si>
    <t>Class</t>
  </si>
  <si>
    <t>Order/other phylogenetic ID</t>
  </si>
  <si>
    <t>Spp.</t>
  </si>
  <si>
    <t>ID number</t>
  </si>
  <si>
    <t>Site</t>
  </si>
  <si>
    <t>No. specimens</t>
  </si>
  <si>
    <t>No. with main cusp</t>
  </si>
  <si>
    <t>My Notes</t>
  </si>
  <si>
    <t>Curtis's notes</t>
  </si>
  <si>
    <t>Doubts/Questions to ID</t>
  </si>
  <si>
    <t>Best examples for each spp.</t>
  </si>
  <si>
    <t>SAMPLES TO PHOTOGR.</t>
  </si>
  <si>
    <t>Sub-sample system:</t>
  </si>
  <si>
    <t>More Detailed Identifications</t>
  </si>
  <si>
    <t>controlled by Iacopo</t>
  </si>
  <si>
    <t>Original</t>
  </si>
  <si>
    <t>BRSUG</t>
  </si>
  <si>
    <t>Slides with separated examples are labelled with a, b, c, etc., where if a single column, proceeds with the uppermost as a, the one below as b, and so on. If there are multiple rows and columns, the letters proceed from left to right and from top to bottom. If more than 26, the letters go on to aa, bb, cc, etc.</t>
  </si>
  <si>
    <t>X</t>
  </si>
  <si>
    <t>Chondrichthyes</t>
  </si>
  <si>
    <t>Duffinselache holwellensis</t>
  </si>
  <si>
    <t>SQ.co.004-05</t>
  </si>
  <si>
    <t>29371-1-1696</t>
  </si>
  <si>
    <t>a is a fragment, b is whole and a better example</t>
  </si>
  <si>
    <t>2 examples separated of which 1 was complete and the second lacked one termination</t>
  </si>
  <si>
    <t>✓</t>
  </si>
  <si>
    <t>SQ.co.004-5 b, SQ.co.004-16 b &amp; c</t>
  </si>
  <si>
    <t>specimen b</t>
  </si>
  <si>
    <t>Slide title:</t>
  </si>
  <si>
    <t>ID</t>
  </si>
  <si>
    <t>new ID</t>
  </si>
  <si>
    <t>specimen</t>
  </si>
  <si>
    <t>notes</t>
  </si>
  <si>
    <t>SQ.co.004-16</t>
  </si>
  <si>
    <t>29371-1-1697</t>
  </si>
  <si>
    <t>a-d complete, b best example, e-i fragmengs with principal cusp,  g broken, j-o fragments, l-m broken</t>
  </si>
  <si>
    <t>4 were complete, 5 showed the principal cusp</t>
  </si>
  <si>
    <t>Osteich teeth unidentified</t>
  </si>
  <si>
    <t>SQ.co.004-31</t>
  </si>
  <si>
    <t>BRSUG 29371-1-1272</t>
  </si>
  <si>
    <t>a</t>
  </si>
  <si>
    <t>maybe Gyrolepis alberti, or S. longidens</t>
  </si>
  <si>
    <r>
      <rPr>
        <u val="single"/>
        <sz val="12"/>
        <color indexed="13"/>
        <rFont val="Arial"/>
      </rPr>
      <t>SQ.co</t>
    </r>
    <r>
      <rPr>
        <sz val="12"/>
        <color indexed="8"/>
        <rFont val="Arial"/>
      </rPr>
      <t>.002-18</t>
    </r>
  </si>
  <si>
    <t>29371-1-2040</t>
  </si>
  <si>
    <t>couple of fragments</t>
  </si>
  <si>
    <t>Rhomphaiodon minor</t>
  </si>
  <si>
    <t>SQ.co.003-03</t>
  </si>
  <si>
    <t>29371-1-1510</t>
  </si>
  <si>
    <t>s best example without cusplets, b with</t>
  </si>
  <si>
    <t>20 incomplete showing the principal cusp, 10 fragments</t>
  </si>
  <si>
    <t>SQ.co.003-04 a, SQ.co.003-3 b &amp; s, SQ.co.003-18 b</t>
  </si>
  <si>
    <t>specimen b, s</t>
  </si>
  <si>
    <t>b</t>
  </si>
  <si>
    <t>maybe a very degraded S. tomicus</t>
  </si>
  <si>
    <r>
      <rPr>
        <u val="single"/>
        <sz val="12"/>
        <color indexed="13"/>
        <rFont val="Arial"/>
      </rPr>
      <t>SQ.co</t>
    </r>
    <r>
      <rPr>
        <sz val="12"/>
        <color indexed="8"/>
        <rFont val="Arial"/>
      </rPr>
      <t>.003-03a</t>
    </r>
  </si>
  <si>
    <t>29371-1-1510-1</t>
  </si>
  <si>
    <t>separated for microphotography from 1510</t>
  </si>
  <si>
    <t>SQ.co.003-04</t>
  </si>
  <si>
    <t>29371-1-1511</t>
  </si>
  <si>
    <t>a best example, f and g too heavily degraded to tell</t>
  </si>
  <si>
    <t>12 complete teeth</t>
  </si>
  <si>
    <t>e-g degraded, could be denticles</t>
  </si>
  <si>
    <t>specimen a, b</t>
  </si>
  <si>
    <t>c</t>
  </si>
  <si>
    <t>two ridges on either side, no ID in book</t>
  </si>
  <si>
    <t>SQ.co.003-18</t>
  </si>
  <si>
    <t>29371-1-1512</t>
  </si>
  <si>
    <t>a heavily degraded, b part broken off but clear, c good example, d no principal cusp</t>
  </si>
  <si>
    <t>4 fragmentary examples</t>
  </si>
  <si>
    <t>a very degraded</t>
  </si>
  <si>
    <t>d</t>
  </si>
  <si>
    <t>too fragmented to ID</t>
  </si>
  <si>
    <t>SQ.co.002-1</t>
  </si>
  <si>
    <t>29371-1-2023</t>
  </si>
  <si>
    <t>b,f are best examples. d, i, j are fragments</t>
  </si>
  <si>
    <t>SQ.co.002-2</t>
  </si>
  <si>
    <t>29371-1-2024</t>
  </si>
  <si>
    <t xml:space="preserve">a, c, d, j are not whole examples. b is best example </t>
  </si>
  <si>
    <t>SQ.co.002-3</t>
  </si>
  <si>
    <t>29371-1-2025</t>
  </si>
  <si>
    <t>e the only whole specimen, but all show the central cusp.</t>
  </si>
  <si>
    <r>
      <rPr>
        <u val="single"/>
        <sz val="12"/>
        <color indexed="13"/>
        <rFont val="Arial"/>
      </rPr>
      <t>SQ.co</t>
    </r>
    <r>
      <rPr>
        <sz val="12"/>
        <color indexed="8"/>
        <rFont val="Arial"/>
      </rPr>
      <t>.002-5</t>
    </r>
  </si>
  <si>
    <t>29371-1-2027</t>
  </si>
  <si>
    <t xml:space="preserve">just a pair are 100% complete, but small. </t>
  </si>
  <si>
    <r>
      <rPr>
        <u val="single"/>
        <sz val="12"/>
        <color indexed="13"/>
        <rFont val="Arial"/>
      </rPr>
      <t>SQ.co</t>
    </r>
    <r>
      <rPr>
        <sz val="12"/>
        <color indexed="8"/>
        <rFont val="Arial"/>
      </rPr>
      <t>.002-6</t>
    </r>
  </si>
  <si>
    <t>29371-1-2028</t>
  </si>
  <si>
    <t>a pair could be hybodont denticles</t>
  </si>
  <si>
    <t>Lissodus minimus</t>
  </si>
  <si>
    <t>SQ.co.003-01</t>
  </si>
  <si>
    <t>29371-1-1783</t>
  </si>
  <si>
    <t>several (e.g. j, m, and o) are broken into pieces, some more whole, aa is good example of cusp</t>
  </si>
  <si>
    <t>43 partial crowns showing principal cusp, 18 fragments</t>
  </si>
  <si>
    <t>SQ.co.003-02 b-g</t>
  </si>
  <si>
    <t>e</t>
  </si>
  <si>
    <t>maybe S. tomicus and jaw fragment</t>
  </si>
  <si>
    <t>SQ.co.003-02</t>
  </si>
  <si>
    <t>29371-1-1782</t>
  </si>
  <si>
    <t>all whole, b-g all good examples</t>
  </si>
  <si>
    <t>complete crowns, none showing root</t>
  </si>
  <si>
    <t>specimen b, c</t>
  </si>
  <si>
    <t>f</t>
  </si>
  <si>
    <t>maybe B. acuminata</t>
  </si>
  <si>
    <t>SQ.co.003-20</t>
  </si>
  <si>
    <t>29371-1-1781</t>
  </si>
  <si>
    <t>a broken after collection I think, both fragmented and degraded</t>
  </si>
  <si>
    <t>2 examples, neither showing the principal cusp</t>
  </si>
  <si>
    <t>g</t>
  </si>
  <si>
    <t>?</t>
  </si>
  <si>
    <t>SQ.co.004-06</t>
  </si>
  <si>
    <t>29371-1-1780</t>
  </si>
  <si>
    <t>all good examples, a and b show cusp but no others do</t>
  </si>
  <si>
    <t>6 fragments separated of which only 2 showed the central cusp, i.e. 2 teeth represented</t>
  </si>
  <si>
    <t>h</t>
  </si>
  <si>
    <t>SQ.co.004-20</t>
  </si>
  <si>
    <t>29371-1-1779</t>
  </si>
  <si>
    <t>no principal cusp</t>
  </si>
  <si>
    <t>does not show the principal cusp</t>
  </si>
  <si>
    <t>i</t>
  </si>
  <si>
    <t xml:space="preserve">X </t>
  </si>
  <si>
    <r>
      <rPr>
        <u val="single"/>
        <sz val="12"/>
        <color indexed="13"/>
        <rFont val="Arial"/>
      </rPr>
      <t>SQ.co</t>
    </r>
    <r>
      <rPr>
        <sz val="12"/>
        <color indexed="8"/>
        <rFont val="Arial"/>
      </rPr>
      <t>.002-7</t>
    </r>
  </si>
  <si>
    <t>29371-1-2029</t>
  </si>
  <si>
    <t>all good examples but look a bit worn out</t>
  </si>
  <si>
    <r>
      <rPr>
        <u val="single"/>
        <sz val="12"/>
        <color indexed="13"/>
        <rFont val="Arial"/>
      </rPr>
      <t>SQ.co</t>
    </r>
    <r>
      <rPr>
        <sz val="12"/>
        <color indexed="8"/>
        <rFont val="Arial"/>
      </rPr>
      <t>.002-8</t>
    </r>
  </si>
  <si>
    <t>29371-1-2030</t>
  </si>
  <si>
    <t>b, c are incomplete. all are small and lack ornamentation (transport wear?)</t>
  </si>
  <si>
    <r>
      <rPr>
        <u val="single"/>
        <sz val="12"/>
        <color indexed="13"/>
        <rFont val="Arial"/>
      </rPr>
      <t>SQ.co</t>
    </r>
    <r>
      <rPr>
        <sz val="12"/>
        <color indexed="8"/>
        <rFont val="Arial"/>
      </rPr>
      <t>.002-9</t>
    </r>
  </si>
  <si>
    <t>29371-1-2031</t>
  </si>
  <si>
    <t>some are incomplete</t>
  </si>
  <si>
    <r>
      <rPr>
        <u val="single"/>
        <sz val="12"/>
        <color indexed="13"/>
        <rFont val="Arial"/>
      </rPr>
      <t>SQ.co</t>
    </r>
    <r>
      <rPr>
        <sz val="12"/>
        <color indexed="8"/>
        <rFont val="Arial"/>
      </rPr>
      <t>.002-12</t>
    </r>
  </si>
  <si>
    <t>29371-1-2034</t>
  </si>
  <si>
    <t>f good example, big dimensions respect to others</t>
  </si>
  <si>
    <r>
      <rPr>
        <u val="single"/>
        <sz val="12"/>
        <color indexed="13"/>
        <rFont val="Arial"/>
      </rPr>
      <t>SQ.co</t>
    </r>
    <r>
      <rPr>
        <sz val="12"/>
        <color indexed="8"/>
        <rFont val="Arial"/>
      </rPr>
      <t>.002-13</t>
    </r>
  </si>
  <si>
    <t>29371-1-2035</t>
  </si>
  <si>
    <t>in most specimens central cusp is preserved even if the specimen is incomplete. one is much bigger</t>
  </si>
  <si>
    <t>the big specimen</t>
  </si>
  <si>
    <r>
      <rPr>
        <u val="single"/>
        <sz val="12"/>
        <color indexed="13"/>
        <rFont val="Arial"/>
      </rPr>
      <t>SQ.co</t>
    </r>
    <r>
      <rPr>
        <sz val="12"/>
        <color indexed="8"/>
        <rFont val="Arial"/>
      </rPr>
      <t>.002-14</t>
    </r>
  </si>
  <si>
    <t>29371-1-2036</t>
  </si>
  <si>
    <t>most of specimens are broken in half without the central cusp</t>
  </si>
  <si>
    <r>
      <rPr>
        <u val="single"/>
        <sz val="12"/>
        <color indexed="13"/>
        <rFont val="Arial"/>
      </rPr>
      <t>SQ.co</t>
    </r>
    <r>
      <rPr>
        <sz val="12"/>
        <color indexed="8"/>
        <rFont val="Arial"/>
      </rPr>
      <t>.002-15</t>
    </r>
  </si>
  <si>
    <t>29371-1-2037</t>
  </si>
  <si>
    <t>most specimens are worn out and fragments; very hard to determine if some are actually L. minimus</t>
  </si>
  <si>
    <r>
      <rPr>
        <u val="single"/>
        <sz val="12"/>
        <color indexed="13"/>
        <rFont val="Arial"/>
      </rPr>
      <t>SQ.co</t>
    </r>
    <r>
      <rPr>
        <sz val="12"/>
        <color indexed="8"/>
        <rFont val="Arial"/>
      </rPr>
      <t>.002-16</t>
    </r>
  </si>
  <si>
    <t>29371-1-2038</t>
  </si>
  <si>
    <t>specimens small and mostly incomplete but the central cusp seems to be the piece that resists the most</t>
  </si>
  <si>
    <t>new species</t>
  </si>
  <si>
    <t>SQ.co.004-17</t>
  </si>
  <si>
    <t>29371-1-1902</t>
  </si>
  <si>
    <t>half has different striations;  a scale of some kind?</t>
  </si>
  <si>
    <t>examples of a form which may prove to be denticles</t>
  </si>
  <si>
    <t>a looks like a denticle</t>
  </si>
  <si>
    <t>take pictures of all of these</t>
  </si>
  <si>
    <t>j</t>
  </si>
  <si>
    <t>S. tomicus?</t>
  </si>
  <si>
    <t>SQ.co.004-19</t>
  </si>
  <si>
    <t>29371-1-1909</t>
  </si>
  <si>
    <t>lissodus? same doubt</t>
  </si>
  <si>
    <t>k</t>
  </si>
  <si>
    <t>SQ.co.004-21</t>
  </si>
  <si>
    <t>29371-1-1900</t>
  </si>
  <si>
    <t>N/A</t>
  </si>
  <si>
    <t>both could be denticles or teeth, difficult to tell, need help</t>
  </si>
  <si>
    <t>1 of each of 2 types of sp. Nov</t>
  </si>
  <si>
    <t>a and b</t>
  </si>
  <si>
    <t>Osteich unidentified</t>
  </si>
  <si>
    <t>SQ.co.003-11</t>
  </si>
  <si>
    <t>BRSUG 29371-1-1273</t>
  </si>
  <si>
    <t>Pseudocetorhinus pickfordi</t>
  </si>
  <si>
    <t>SQ.co.004-18</t>
  </si>
  <si>
    <t>29371-1-1596</t>
  </si>
  <si>
    <t>one example, smooth without striations</t>
  </si>
  <si>
    <t>1 example separated</t>
  </si>
  <si>
    <t>SQ.co.004-18 a</t>
  </si>
  <si>
    <r>
      <rPr>
        <u val="single"/>
        <sz val="12"/>
        <color indexed="13"/>
        <rFont val="Arial"/>
      </rPr>
      <t>SQ.co</t>
    </r>
    <r>
      <rPr>
        <sz val="12"/>
        <color indexed="8"/>
        <rFont val="Arial"/>
      </rPr>
      <t>.002-28</t>
    </r>
  </si>
  <si>
    <t>29371-1-2050</t>
  </si>
  <si>
    <t>single fragment; hard to say if it is actually P. pickfordii</t>
  </si>
  <si>
    <t>Synechodus rhaeticus</t>
  </si>
  <si>
    <t>SQ.co.004-04</t>
  </si>
  <si>
    <t>29371-1-1608</t>
  </si>
  <si>
    <r>
      <rPr>
        <sz val="12"/>
        <color indexed="8"/>
        <rFont val="Arial"/>
      </rPr>
      <t xml:space="preserve">good example, unfortunately broken after collection but only into 2 pieces; </t>
    </r>
    <r>
      <rPr>
        <b val="1"/>
        <sz val="12"/>
        <color indexed="8"/>
        <rFont val="Arial"/>
      </rPr>
      <t>microphotography</t>
    </r>
  </si>
  <si>
    <t>1 complete example separated</t>
  </si>
  <si>
    <t>SQ.co.004-4 a</t>
  </si>
  <si>
    <t>worth a pic</t>
  </si>
  <si>
    <r>
      <rPr>
        <u val="single"/>
        <sz val="12"/>
        <color indexed="13"/>
        <rFont val="Arial"/>
      </rPr>
      <t>SQ.co</t>
    </r>
    <r>
      <rPr>
        <sz val="12"/>
        <color indexed="8"/>
        <rFont val="Arial"/>
      </rPr>
      <t>.002-4</t>
    </r>
  </si>
  <si>
    <t>29371-1-2026</t>
  </si>
  <si>
    <t>biggest specimen is incomplete, doubt about the other 2 (could be R. minor)</t>
  </si>
  <si>
    <t>Denticles- chimaeriforme</t>
  </si>
  <si>
    <t>SQ.co.004-22</t>
  </si>
  <si>
    <t>29371-1-1216</t>
  </si>
  <si>
    <t>all very similar, but I don't know the ID for chimaeriforme denticles</t>
  </si>
  <si>
    <t>chimaeriforme denticles</t>
  </si>
  <si>
    <t>not sure</t>
  </si>
  <si>
    <t>take picture to ask</t>
  </si>
  <si>
    <t>Denticles- hybodont</t>
  </si>
  <si>
    <t>SQ.co.003-06</t>
  </si>
  <si>
    <t>29371-1-1482</t>
  </si>
  <si>
    <t>c and d degraded, d unclear what it is (has pattern?), e example, g looks weird</t>
  </si>
  <si>
    <t>denticles- hybodont- 10 separated</t>
  </si>
  <si>
    <t>d and g?</t>
  </si>
  <si>
    <t>Denticle- hybodont</t>
  </si>
  <si>
    <t>SQ.co.001-3</t>
  </si>
  <si>
    <t>29371-1-2016</t>
  </si>
  <si>
    <t>1 example</t>
  </si>
  <si>
    <t>SQ.co.003-19</t>
  </si>
  <si>
    <t>29371-1-1480</t>
  </si>
  <si>
    <t>good example of hybodont denticle</t>
  </si>
  <si>
    <t>denticles- hybodont- 1</t>
  </si>
  <si>
    <t>s. tomicus?</t>
  </si>
  <si>
    <t>SQ.co.004-23</t>
  </si>
  <si>
    <t>29371-1-1481</t>
  </si>
  <si>
    <t>all seem reasonable, b is good example (separated for microphotography)</t>
  </si>
  <si>
    <t>hybodont denticles</t>
  </si>
  <si>
    <r>
      <rPr>
        <u val="single"/>
        <sz val="12"/>
        <color indexed="13"/>
        <rFont val="Arial"/>
      </rPr>
      <t>SQ.co</t>
    </r>
    <r>
      <rPr>
        <sz val="12"/>
        <color indexed="8"/>
        <rFont val="Arial"/>
      </rPr>
      <t>.004-23a</t>
    </r>
  </si>
  <si>
    <t>29371-1-1481-1</t>
  </si>
  <si>
    <t>separated for microphotography from 1481</t>
  </si>
  <si>
    <t>Denticles- placoid</t>
  </si>
  <si>
    <t>SQ.co.003-07</t>
  </si>
  <si>
    <t>29371-1-520</t>
  </si>
  <si>
    <t>a not sure, I agree</t>
  </si>
  <si>
    <t>denticles- placoid- 1 separated</t>
  </si>
  <si>
    <t>SQ.co.004-24 c, f, g</t>
  </si>
  <si>
    <t>Denticle- placoid</t>
  </si>
  <si>
    <t>SQ.co.001-4</t>
  </si>
  <si>
    <t>29371-1-2017</t>
  </si>
  <si>
    <t>fragments, no whole examples</t>
  </si>
  <si>
    <t>SQ.co.004-24</t>
  </si>
  <si>
    <t>29371-1-521</t>
  </si>
  <si>
    <t>all look similar, but I am confused about ID for placoid denticles, g seems good example</t>
  </si>
  <si>
    <t>placoid denticles</t>
  </si>
  <si>
    <t>Denticles- misc.</t>
  </si>
  <si>
    <r>
      <rPr>
        <u val="single"/>
        <sz val="12"/>
        <color indexed="13"/>
        <rFont val="Arial"/>
      </rPr>
      <t>SQ.co</t>
    </r>
    <r>
      <rPr>
        <sz val="12"/>
        <color indexed="8"/>
        <rFont val="Arial"/>
      </rPr>
      <t>.002-26</t>
    </r>
  </si>
  <si>
    <t>29371-1-2048</t>
  </si>
  <si>
    <t>mostly fragments. 3-cusps morphotype was not classified but is present</t>
  </si>
  <si>
    <r>
      <rPr>
        <u val="single"/>
        <sz val="12"/>
        <color indexed="13"/>
        <rFont val="Arial"/>
      </rPr>
      <t>SQ.co</t>
    </r>
    <r>
      <rPr>
        <sz val="12"/>
        <color indexed="8"/>
        <rFont val="Arial"/>
      </rPr>
      <t>.002-26f</t>
    </r>
  </si>
  <si>
    <t>29371-1-2048-6</t>
  </si>
  <si>
    <t>separated for microphotography from 2048</t>
  </si>
  <si>
    <r>
      <rPr>
        <u val="single"/>
        <sz val="12"/>
        <color indexed="13"/>
        <rFont val="Arial"/>
      </rPr>
      <t>SQ.co</t>
    </r>
    <r>
      <rPr>
        <sz val="12"/>
        <color indexed="8"/>
        <rFont val="Arial"/>
      </rPr>
      <t>.002-26a</t>
    </r>
  </si>
  <si>
    <t>29371-1-2048-1</t>
  </si>
  <si>
    <r>
      <rPr>
        <u val="single"/>
        <sz val="12"/>
        <color indexed="13"/>
        <rFont val="Arial"/>
      </rPr>
      <t>SQ.co</t>
    </r>
    <r>
      <rPr>
        <sz val="12"/>
        <color indexed="8"/>
        <rFont val="Arial"/>
      </rPr>
      <t>.002-26b</t>
    </r>
  </si>
  <si>
    <t>29371-1-2048-2</t>
  </si>
  <si>
    <r>
      <rPr>
        <u val="single"/>
        <sz val="12"/>
        <color indexed="13"/>
        <rFont val="Arial"/>
      </rPr>
      <t>SQ.co</t>
    </r>
    <r>
      <rPr>
        <sz val="12"/>
        <color indexed="8"/>
        <rFont val="Arial"/>
      </rPr>
      <t>.002-26c</t>
    </r>
  </si>
  <si>
    <t>29371-1-2048-3</t>
  </si>
  <si>
    <t>Denticle-ctenacanthid</t>
  </si>
  <si>
    <r>
      <rPr>
        <u val="single"/>
        <sz val="12"/>
        <color indexed="13"/>
        <rFont val="Arial"/>
      </rPr>
      <t>SQ.co</t>
    </r>
    <r>
      <rPr>
        <sz val="12"/>
        <color indexed="8"/>
        <rFont val="Arial"/>
      </rPr>
      <t>.002-26e</t>
    </r>
  </si>
  <si>
    <t>29371-1-2048-5</t>
  </si>
  <si>
    <t>microphotography</t>
  </si>
  <si>
    <t>Cephalic spines</t>
  </si>
  <si>
    <t>SQ.co.002-26d</t>
  </si>
  <si>
    <t>29371-1-2048-4</t>
  </si>
  <si>
    <t>SQ.co.002-26g</t>
  </si>
  <si>
    <t>29371-1-2048-7</t>
  </si>
  <si>
    <t>Prism cartilage</t>
  </si>
  <si>
    <t xml:space="preserve">Selachimorpha </t>
  </si>
  <si>
    <t>SQ.co.004-30</t>
  </si>
  <si>
    <t>29371-1-43</t>
  </si>
  <si>
    <t>a/b clearly hexagonal, b pantagonal, d 2 connected?, e brown and square, i brown, mostly whole</t>
  </si>
  <si>
    <t>18 prisms separated</t>
  </si>
  <si>
    <t>SQ.co.004-30 f, r</t>
  </si>
  <si>
    <t>vertebra</t>
  </si>
  <si>
    <t>Neoselachii</t>
  </si>
  <si>
    <t>SQ.co.003-05</t>
  </si>
  <si>
    <t>29371-1-620</t>
  </si>
  <si>
    <t>no information in book, looks like a vertebra but how does he know class?</t>
  </si>
  <si>
    <t xml:space="preserve"> </t>
  </si>
  <si>
    <t>SQ.co.003-05 a</t>
  </si>
  <si>
    <t>SQ.co.003-15</t>
  </si>
  <si>
    <t>BRSUG 29371-1-939</t>
  </si>
  <si>
    <t>7 Hybodus minor examples</t>
  </si>
  <si>
    <t>SQ.co.004-32</t>
  </si>
  <si>
    <t>29371-1-619</t>
  </si>
  <si>
    <t>broken after collection, doesn't look like a vertebra but is flat with waves</t>
  </si>
  <si>
    <t>1 separated comprising a fragment of a half-bobbin</t>
  </si>
  <si>
    <t>Gastropoda</t>
  </si>
  <si>
    <r>
      <rPr>
        <u val="single"/>
        <sz val="12"/>
        <color indexed="13"/>
        <rFont val="Arial"/>
      </rPr>
      <t>SQ.co</t>
    </r>
    <r>
      <rPr>
        <sz val="12"/>
        <color indexed="8"/>
        <rFont val="Arial"/>
      </rPr>
      <t>.004-28a</t>
    </r>
  </si>
  <si>
    <t>29371-1-1380</t>
  </si>
  <si>
    <t>60-70</t>
  </si>
  <si>
    <t>Cylindrobullina sp.ind. 5-10; Promathildia sp. ind. majority of specimens (around 50-60); cf. Solarioconus, 2-3</t>
  </si>
  <si>
    <t>numerous separated but not counted</t>
  </si>
  <si>
    <t>need to ID</t>
  </si>
  <si>
    <t>——————————————&gt;</t>
  </si>
  <si>
    <r>
      <rPr>
        <u val="single"/>
        <sz val="12"/>
        <color indexed="13"/>
        <rFont val="Arial"/>
      </rPr>
      <t>SQ.co</t>
    </r>
    <r>
      <rPr>
        <sz val="12"/>
        <color indexed="8"/>
        <rFont val="Arial"/>
      </rPr>
      <t>.004-28b</t>
    </r>
  </si>
  <si>
    <t>29371-1-1380-1</t>
  </si>
  <si>
    <t>bears shell fillings with vertebrate remains fused together. Pre-mortem or post-mortem?</t>
  </si>
  <si>
    <r>
      <rPr>
        <u val="single"/>
        <sz val="12"/>
        <color indexed="13"/>
        <rFont val="Arial"/>
      </rPr>
      <t>SQ.co</t>
    </r>
    <r>
      <rPr>
        <sz val="12"/>
        <color indexed="8"/>
        <rFont val="Arial"/>
      </rPr>
      <t>.004-28c</t>
    </r>
  </si>
  <si>
    <t>29371-1-1380-2</t>
  </si>
  <si>
    <t>Cylindrobullina sp.ind.: a, e; Solarioconus sp.ind.: f; Promathilda sp. ind.: d</t>
  </si>
  <si>
    <r>
      <rPr>
        <u val="single"/>
        <sz val="12"/>
        <color indexed="13"/>
        <rFont val="Arial"/>
      </rPr>
      <t>SQ.co</t>
    </r>
    <r>
      <rPr>
        <sz val="12"/>
        <color indexed="8"/>
        <rFont val="Arial"/>
      </rPr>
      <t>.004-28d</t>
    </r>
  </si>
  <si>
    <t>29371-1-1380-3</t>
  </si>
  <si>
    <t>separated for microphotography from 1380-1</t>
  </si>
  <si>
    <t>Osteichthyes</t>
  </si>
  <si>
    <t>Birgeria acuminata</t>
  </si>
  <si>
    <t>SQ.co.003-12</t>
  </si>
  <si>
    <t>29371-1-212</t>
  </si>
  <si>
    <t>a degraded, i &amp; o best examples; doubt about a, d (S. longidens?) and j (R, minor?) and o (Gyrolepis?)</t>
  </si>
  <si>
    <t>11 complete, 14 comprise of tooth caps only</t>
  </si>
  <si>
    <t>a, j, m, p, q, r, t, u, w, y</t>
  </si>
  <si>
    <t>SQ.co.003-12 i, o, SQ.co.004-12 a, e, f, h, s, aa, SQ.co.004-7 b</t>
  </si>
  <si>
    <t>specimen i</t>
  </si>
  <si>
    <t>SQ.co.004-07</t>
  </si>
  <si>
    <t>29371-1-210</t>
  </si>
  <si>
    <t>b, c typical, d has 2 types of lines, top ones more course than bottom, a looks like S. longidens</t>
  </si>
  <si>
    <t>4 separated of which 1 was complete but all showed the apical cap. d shows unusually coarse striations on the cap</t>
  </si>
  <si>
    <t>a, d</t>
  </si>
  <si>
    <t>specimen a</t>
  </si>
  <si>
    <t>SQ.co.004-28</t>
  </si>
  <si>
    <t>BRSUG 29371-1-1380</t>
  </si>
  <si>
    <t>SQ.co.001-2</t>
  </si>
  <si>
    <t>29371-1-2015</t>
  </si>
  <si>
    <t>B. acuminata-type specimen of Severnichthys anuminatus</t>
  </si>
  <si>
    <t>SQ.co.004-12</t>
  </si>
  <si>
    <t>29371-1-209</t>
  </si>
  <si>
    <t>all seem correct, a is best example, has full roots</t>
  </si>
  <si>
    <t>24 complete, remainder nearly so but all displayed the tooth caps</t>
  </si>
  <si>
    <t>d, n, w, z</t>
  </si>
  <si>
    <t>SQ.co.004-27</t>
  </si>
  <si>
    <t>BRSUG 29371-1-894</t>
  </si>
  <si>
    <r>
      <rPr>
        <u val="single"/>
        <sz val="12"/>
        <color indexed="13"/>
        <rFont val="Arial"/>
      </rPr>
      <t>SQ.co</t>
    </r>
    <r>
      <rPr>
        <sz val="12"/>
        <color indexed="8"/>
        <rFont val="Arial"/>
      </rPr>
      <t>.002-17</t>
    </r>
  </si>
  <si>
    <t>29371-1-2039</t>
  </si>
  <si>
    <t>unsure about a couple of them, could be another taxon; many good examples</t>
  </si>
  <si>
    <r>
      <rPr>
        <u val="single"/>
        <sz val="12"/>
        <color indexed="13"/>
        <rFont val="Arial"/>
      </rPr>
      <t>SQ.co</t>
    </r>
    <r>
      <rPr>
        <sz val="12"/>
        <color indexed="8"/>
        <rFont val="Arial"/>
      </rPr>
      <t>.002-24</t>
    </r>
  </si>
  <si>
    <t>29371-1-2046</t>
  </si>
  <si>
    <r>
      <rPr>
        <u val="single"/>
        <sz val="12"/>
        <color indexed="13"/>
        <rFont val="Arial"/>
      </rPr>
      <t>SQ.co</t>
    </r>
    <r>
      <rPr>
        <sz val="12"/>
        <color indexed="8"/>
        <rFont val="Arial"/>
      </rPr>
      <t>.002-25</t>
    </r>
  </si>
  <si>
    <t>29371-1-2047</t>
  </si>
  <si>
    <t>160-190</t>
  </si>
  <si>
    <t>all</t>
  </si>
  <si>
    <t>actually hard to tell B.acuminata apart from Gyrolepis and/or S. longidens sometimes</t>
  </si>
  <si>
    <t>Gyrolepis albertii</t>
  </si>
  <si>
    <t>SQ.co.004-13</t>
  </si>
  <si>
    <t>29371-1-203</t>
  </si>
  <si>
    <t>looks like gyrolepis but all slightly curved, no striations, a best example</t>
  </si>
  <si>
    <t>'cf. Gyrolepis', 6 separated</t>
  </si>
  <si>
    <t>SQ.co.003-13 d,  SQ.co.004-14 c,f, l, m, &amp; aa, SQ.co.004-15 e, d</t>
  </si>
  <si>
    <t>SQ.co.004-14</t>
  </si>
  <si>
    <t>29371-1-202</t>
  </si>
  <si>
    <t>many have translucent tip, no root, i is a good example; j, s broken tip</t>
  </si>
  <si>
    <t>all complete</t>
  </si>
  <si>
    <t>SQ.co.001-5</t>
  </si>
  <si>
    <t>29371-1-2018</t>
  </si>
  <si>
    <t>all good examples</t>
  </si>
  <si>
    <t>SQ.co.004-15</t>
  </si>
  <si>
    <t>29371-1-201</t>
  </si>
  <si>
    <t>a-l complete, m broken, m-n-w fragments, w is difficult to ID; add 29371-1-201-1 (SQ-co.004-15b)</t>
  </si>
  <si>
    <t>top half complete, bottom 12 showed the root portion</t>
  </si>
  <si>
    <t>m, v, x WHERE’S X?</t>
  </si>
  <si>
    <t>specimen d,e</t>
  </si>
  <si>
    <t xml:space="preserve">Gyrolepis albertii </t>
  </si>
  <si>
    <t>SQ.co.003-13</t>
  </si>
  <si>
    <t>29371-1-204</t>
  </si>
  <si>
    <t>d is only whole tooth -&gt; looks like Birgeria</t>
  </si>
  <si>
    <t>1 complete, remainder lacked tooth caps</t>
  </si>
  <si>
    <r>
      <rPr>
        <u val="single"/>
        <sz val="12"/>
        <color indexed="13"/>
        <rFont val="Arial"/>
      </rPr>
      <t>SQ.co</t>
    </r>
    <r>
      <rPr>
        <sz val="12"/>
        <color indexed="8"/>
        <rFont val="Arial"/>
      </rPr>
      <t>.002-22</t>
    </r>
  </si>
  <si>
    <t>29371-1-2044</t>
  </si>
  <si>
    <t>good examples</t>
  </si>
  <si>
    <r>
      <rPr>
        <u val="single"/>
        <sz val="12"/>
        <color indexed="13"/>
        <rFont val="Arial"/>
      </rPr>
      <t>SQ.co</t>
    </r>
    <r>
      <rPr>
        <sz val="12"/>
        <color indexed="8"/>
        <rFont val="Arial"/>
      </rPr>
      <t>.002-23</t>
    </r>
  </si>
  <si>
    <t>29371-1-2045</t>
  </si>
  <si>
    <t>150-200</t>
  </si>
  <si>
    <t>too many to count. Many are very good examples</t>
  </si>
  <si>
    <t>Sargodon tomicus</t>
  </si>
  <si>
    <t>SQ.co.003-08</t>
  </si>
  <si>
    <t>29371-1-1565</t>
  </si>
  <si>
    <t>molariform tooth, worn</t>
  </si>
  <si>
    <t>example of a molariform tooth cap</t>
  </si>
  <si>
    <t>SQ.co.003-21 a-c</t>
  </si>
  <si>
    <t>dunno, pic if important</t>
  </si>
  <si>
    <t>SQ.co.003-21</t>
  </si>
  <si>
    <t>29371-1-1564</t>
  </si>
  <si>
    <t>3 molariform tooth caps</t>
  </si>
  <si>
    <t>examples of molariform tooth caps</t>
  </si>
  <si>
    <r>
      <rPr>
        <u val="single"/>
        <sz val="12"/>
        <color indexed="13"/>
        <rFont val="Arial"/>
      </rPr>
      <t>SQ.co</t>
    </r>
    <r>
      <rPr>
        <sz val="12"/>
        <color indexed="8"/>
        <rFont val="Arial"/>
      </rPr>
      <t>.002-10</t>
    </r>
  </si>
  <si>
    <t>29371-1-2032</t>
  </si>
  <si>
    <t>a, b morphotypes non molar-like. The rest are smaller, molar-like teeth</t>
  </si>
  <si>
    <t>Saurichthys longidens</t>
  </si>
  <si>
    <t>SQ.co.003-14</t>
  </si>
  <si>
    <t>29371-1-143</t>
  </si>
  <si>
    <t>c is fragment, a, b and d all miss part of root, a is best example; they look like Birgeria to me</t>
  </si>
  <si>
    <t>3 lacked portions of the root, 4th comprised only a portion of the root</t>
  </si>
  <si>
    <t>SQ.co.003-14 a</t>
  </si>
  <si>
    <t>SQ.co.003-22</t>
  </si>
  <si>
    <t>29371-1-144</t>
  </si>
  <si>
    <t>not sure about it, beautiful example but more translucent than should be expected; Birgeria?</t>
  </si>
  <si>
    <t>tooth cap with a portion of the root atached</t>
  </si>
  <si>
    <r>
      <rPr>
        <u val="single"/>
        <sz val="12"/>
        <color indexed="13"/>
        <rFont val="Arial"/>
      </rPr>
      <t>SQ.co</t>
    </r>
    <r>
      <rPr>
        <sz val="12"/>
        <color indexed="8"/>
        <rFont val="Arial"/>
      </rPr>
      <t>.002-20</t>
    </r>
  </si>
  <si>
    <t>29371-1-2042</t>
  </si>
  <si>
    <t>doubt about j, could be B. acuminata. The rest are good examples</t>
  </si>
  <si>
    <r>
      <rPr>
        <u val="single"/>
        <sz val="12"/>
        <color indexed="13"/>
        <rFont val="Arial"/>
      </rPr>
      <t>SQ.co</t>
    </r>
    <r>
      <rPr>
        <sz val="12"/>
        <color indexed="8"/>
        <rFont val="Arial"/>
      </rPr>
      <t>.002-21</t>
    </r>
  </si>
  <si>
    <t>29371-1-2043</t>
  </si>
  <si>
    <t>many nice examples; some could be Gyrolepis or B. acuminata, hard to tell</t>
  </si>
  <si>
    <t>teeth</t>
  </si>
  <si>
    <t>unidentified</t>
  </si>
  <si>
    <t>29371-1-1273</t>
  </si>
  <si>
    <t>no idea, need more help; a Birgeria?; b, h look alike but don’t know what they are</t>
  </si>
  <si>
    <t>documented in other table</t>
  </si>
  <si>
    <t>29371-1-1272</t>
  </si>
  <si>
    <t xml:space="preserve">b looks odd, d/e degraded; i B. acuminatus?; </t>
  </si>
  <si>
    <t>11 separated</t>
  </si>
  <si>
    <t>fin ray elements</t>
  </si>
  <si>
    <t>SQ.co.003-09</t>
  </si>
  <si>
    <t>29371-1-741</t>
  </si>
  <si>
    <t>no idea, doesn't look like a fin to me but no ID in book available</t>
  </si>
  <si>
    <t>don't know how to ID</t>
  </si>
  <si>
    <t>SQ.co.001-7</t>
  </si>
  <si>
    <t>29371-1-2020</t>
  </si>
  <si>
    <t>SQ.co.004-08</t>
  </si>
  <si>
    <t>29371-1-739</t>
  </si>
  <si>
    <t>7 (loose)</t>
  </si>
  <si>
    <r>
      <rPr>
        <sz val="12"/>
        <color indexed="8"/>
        <rFont val="Arial"/>
      </rPr>
      <t xml:space="preserve">2 complete, 4 fragments, 1 not sure of, looks very degraded; 2-3 morphotypes present. </t>
    </r>
    <r>
      <rPr>
        <b val="1"/>
        <sz val="12"/>
        <color indexed="8"/>
        <rFont val="Arial"/>
      </rPr>
      <t>microphotography</t>
    </r>
  </si>
  <si>
    <t>7 separated</t>
  </si>
  <si>
    <t>SQ.co.004-29</t>
  </si>
  <si>
    <t>29371-1-740</t>
  </si>
  <si>
    <t>many (loose)</t>
  </si>
  <si>
    <t>some look like scales? Some very degraded, but others are more whole</t>
  </si>
  <si>
    <t>scales</t>
  </si>
  <si>
    <t>SQ.co.003-16</t>
  </si>
  <si>
    <t>29371-1-640</t>
  </si>
  <si>
    <t xml:space="preserve">~33 (loose) </t>
  </si>
  <si>
    <t>still to ID, some clear patterns, others obscured or degraded; more degraded and less than those from site 4</t>
  </si>
  <si>
    <t>approximately 30 separated</t>
  </si>
  <si>
    <t>a couple could be pulled and ID'd, but there's too many to ID or even count</t>
  </si>
  <si>
    <t>SQ.co.003-23</t>
  </si>
  <si>
    <t>29371-1-641</t>
  </si>
  <si>
    <t>4 ((loose)</t>
  </si>
  <si>
    <t>1 (broken into 2) looks white, 1 looks like prismatic cartilage, 1 looks more like a tooth</t>
  </si>
  <si>
    <t>5 fragments separated</t>
  </si>
  <si>
    <t>all of them</t>
  </si>
  <si>
    <t>SQ.co.001-8</t>
  </si>
  <si>
    <t>29371-1-2021</t>
  </si>
  <si>
    <t>1 morphotype relatable to all other scales assemblages</t>
  </si>
  <si>
    <r>
      <rPr>
        <u val="single"/>
        <sz val="12"/>
        <color indexed="13"/>
        <rFont val="Arial"/>
      </rPr>
      <t>SQ.co</t>
    </r>
    <r>
      <rPr>
        <sz val="12"/>
        <color indexed="8"/>
        <rFont val="Arial"/>
      </rPr>
      <t>.002-11</t>
    </r>
  </si>
  <si>
    <t>29371-1-2033</t>
  </si>
  <si>
    <t>morphotypes are recognizable. ASK IF FURTHER MORPHOTYPE CLASSIF. IS NEEDED</t>
  </si>
  <si>
    <t>SQ.co.004-02</t>
  </si>
  <si>
    <t>29371-1-639</t>
  </si>
  <si>
    <t>16 (loose)</t>
  </si>
  <si>
    <t>10 concentric rectangles, 6 wavy ones, still to ID; i, h Gyrolepis?</t>
  </si>
  <si>
    <t>16 separated</t>
  </si>
  <si>
    <t>SQ.co.004-11</t>
  </si>
  <si>
    <t>29371-1-777</t>
  </si>
  <si>
    <t>probably ~100, some complete but many not; Colobudus? 2-3 morphotypes are relatively common</t>
  </si>
  <si>
    <t>these tended to be fragmentary and many were not separated from the residue</t>
  </si>
  <si>
    <t>SQ.co.004-26</t>
  </si>
  <si>
    <t>29371-1-684</t>
  </si>
  <si>
    <t>many fragments</t>
  </si>
  <si>
    <t>fin spine</t>
  </si>
  <si>
    <t>SQ.co.004-33</t>
  </si>
  <si>
    <t>29371-1-121</t>
  </si>
  <si>
    <r>
      <rPr>
        <sz val="12"/>
        <color indexed="8"/>
        <rFont val="Arial"/>
      </rPr>
      <t xml:space="preserve">broken, but smooth fin spine clear; </t>
    </r>
    <r>
      <rPr>
        <b val="1"/>
        <sz val="12"/>
        <color indexed="8"/>
        <rFont val="Arial"/>
      </rPr>
      <t>microphotography</t>
    </r>
  </si>
  <si>
    <t>broken example separated showing the proximal insert portion</t>
  </si>
  <si>
    <t>SQ.co.004-33 a</t>
  </si>
  <si>
    <t>ring centra</t>
  </si>
  <si>
    <t>SQ.co.003-10</t>
  </si>
  <si>
    <t>29371-1-1316</t>
  </si>
  <si>
    <t>broken circle</t>
  </si>
  <si>
    <t>SQ.co.004-34 b</t>
  </si>
  <si>
    <t>SQ.co.004-34</t>
  </si>
  <si>
    <t>29371-1-1315</t>
  </si>
  <si>
    <t>a is broken, b is whole cylinder</t>
  </si>
  <si>
    <t>2 examples 1 of which comprised a complete anular centrum and t'other a half centrum showing 1 termination only</t>
  </si>
  <si>
    <t>coprolites</t>
  </si>
  <si>
    <t>SQ.co.003-17</t>
  </si>
  <si>
    <t>29371-1-1034</t>
  </si>
  <si>
    <t>no spiral-like patterns</t>
  </si>
  <si>
    <t>10 suspected examles separated</t>
  </si>
  <si>
    <t>SQ.co.004-03</t>
  </si>
  <si>
    <t>29371-1-1035</t>
  </si>
  <si>
    <t>type 1? No spiral but right size</t>
  </si>
  <si>
    <t>1 separated</t>
  </si>
  <si>
    <t>SQ.co.004-09</t>
  </si>
  <si>
    <t>29371-1-1036</t>
  </si>
  <si>
    <t>c has clear preferred orientation of inclusions. Maybe type 4? a-b-d-e should be type 3</t>
  </si>
  <si>
    <t>5 separated</t>
  </si>
  <si>
    <t>specimen c?</t>
  </si>
  <si>
    <r>
      <rPr>
        <u val="single"/>
        <sz val="12"/>
        <color indexed="13"/>
        <rFont val="Arial"/>
      </rPr>
      <t>SQ.co</t>
    </r>
    <r>
      <rPr>
        <sz val="12"/>
        <color indexed="8"/>
        <rFont val="Arial"/>
      </rPr>
      <t>.004-09a</t>
    </r>
  </si>
  <si>
    <t>29371-1-1036-1</t>
  </si>
  <si>
    <t>separated for microphotography from 1036</t>
  </si>
  <si>
    <t>SQ.co.004-25</t>
  </si>
  <si>
    <t>29371-1-1037</t>
  </si>
  <si>
    <t>almost entirely type 3</t>
  </si>
  <si>
    <t>40 separated</t>
  </si>
  <si>
    <t>miscellaneous bone</t>
  </si>
  <si>
    <r>
      <rPr>
        <u val="single"/>
        <sz val="12"/>
        <color indexed="13"/>
        <rFont val="Arial"/>
      </rPr>
      <t>SQ.co</t>
    </r>
    <r>
      <rPr>
        <sz val="12"/>
        <color indexed="8"/>
        <rFont val="Arial"/>
      </rPr>
      <t>.003-15a</t>
    </r>
  </si>
  <si>
    <t>29371-1-939</t>
  </si>
  <si>
    <t>&gt;400</t>
  </si>
  <si>
    <t>hundreds, not sure how to ID but some are wihte, majority are black</t>
  </si>
  <si>
    <r>
      <rPr>
        <u val="single"/>
        <sz val="12"/>
        <color indexed="13"/>
        <rFont val="Arial"/>
      </rPr>
      <t>SQ.co</t>
    </r>
    <r>
      <rPr>
        <sz val="12"/>
        <color indexed="8"/>
        <rFont val="Arial"/>
      </rPr>
      <t>.003-15b</t>
    </r>
  </si>
  <si>
    <t>29371-1-939-1</t>
  </si>
  <si>
    <r>
      <rPr>
        <u val="single"/>
        <sz val="12"/>
        <color indexed="13"/>
        <rFont val="Arial"/>
      </rPr>
      <t>SQ.co</t>
    </r>
    <r>
      <rPr>
        <sz val="12"/>
        <color indexed="8"/>
        <rFont val="Arial"/>
      </rPr>
      <t>.003-15c</t>
    </r>
  </si>
  <si>
    <t>29371-1-939-2</t>
  </si>
  <si>
    <r>
      <rPr>
        <u val="single"/>
        <sz val="12"/>
        <color indexed="13"/>
        <rFont val="Arial"/>
      </rPr>
      <t>SQ.co</t>
    </r>
    <r>
      <rPr>
        <sz val="12"/>
        <color indexed="8"/>
        <rFont val="Arial"/>
      </rPr>
      <t>.003-15d</t>
    </r>
  </si>
  <si>
    <t>29371-1-939-3</t>
  </si>
  <si>
    <r>
      <rPr>
        <u val="single"/>
        <sz val="12"/>
        <color indexed="13"/>
        <rFont val="Arial"/>
      </rPr>
      <t>SQ.co</t>
    </r>
    <r>
      <rPr>
        <sz val="12"/>
        <color indexed="8"/>
        <rFont val="Arial"/>
      </rPr>
      <t>.003-15e</t>
    </r>
  </si>
  <si>
    <t>29371-1-939-4</t>
  </si>
  <si>
    <r>
      <rPr>
        <u val="single"/>
        <sz val="12"/>
        <color indexed="13"/>
        <rFont val="Arial"/>
      </rPr>
      <t>SQ.co</t>
    </r>
    <r>
      <rPr>
        <sz val="12"/>
        <color indexed="8"/>
        <rFont val="Arial"/>
      </rPr>
      <t>.003-15f</t>
    </r>
  </si>
  <si>
    <t>29371-1-939-5</t>
  </si>
  <si>
    <t>tooth</t>
  </si>
  <si>
    <r>
      <rPr>
        <u val="single"/>
        <sz val="12"/>
        <color indexed="13"/>
        <rFont val="Arial"/>
      </rPr>
      <t>SQ.co</t>
    </r>
    <r>
      <rPr>
        <sz val="12"/>
        <color indexed="8"/>
        <rFont val="Arial"/>
      </rPr>
      <t>.003-15g</t>
    </r>
  </si>
  <si>
    <t>29371-1-939-6</t>
  </si>
  <si>
    <t>SQ.co.003-24</t>
  </si>
  <si>
    <t>29371-1-855</t>
  </si>
  <si>
    <t>SQ.co.004</t>
  </si>
  <si>
    <t>29371-1-829</t>
  </si>
  <si>
    <t>there’s just 1 specimen</t>
  </si>
  <si>
    <t>1 fragment separated</t>
  </si>
  <si>
    <t>SQ.co.004-10</t>
  </si>
  <si>
    <t>29371-1-895</t>
  </si>
  <si>
    <t>specimen b is Severnichtys (29371-1-895-1)</t>
  </si>
  <si>
    <t>6 separated</t>
  </si>
  <si>
    <t>29371-1-894</t>
  </si>
  <si>
    <t>temporary number 29371-1-894-1 has pyrithized remains. useful. ESP?</t>
  </si>
  <si>
    <t>SQ.co.001-9</t>
  </si>
  <si>
    <t>29371-1-2022</t>
  </si>
  <si>
    <t>some could be scales, 2 could be teeth, many degraded</t>
  </si>
  <si>
    <t>miscellaneous teeth</t>
  </si>
  <si>
    <r>
      <rPr>
        <u val="single"/>
        <sz val="12"/>
        <color indexed="13"/>
        <rFont val="Arial"/>
      </rPr>
      <t>SQ.co</t>
    </r>
    <r>
      <rPr>
        <sz val="12"/>
        <color indexed="8"/>
        <rFont val="Arial"/>
      </rPr>
      <t>.002-19</t>
    </r>
  </si>
  <si>
    <t>29371-1-2041</t>
  </si>
  <si>
    <t>&gt;200</t>
  </si>
  <si>
    <t>teeth of various taxa; fin rays and misc. bones. Too many to count</t>
  </si>
  <si>
    <t>X photo</t>
  </si>
  <si>
    <t>bone (unidentif.)</t>
  </si>
  <si>
    <r>
      <rPr>
        <u val="single"/>
        <sz val="12"/>
        <color indexed="13"/>
        <rFont val="Arial"/>
      </rPr>
      <t>SQ.co</t>
    </r>
    <r>
      <rPr>
        <sz val="12"/>
        <color indexed="8"/>
        <rFont val="Arial"/>
      </rPr>
      <t>.002-19a</t>
    </r>
  </si>
  <si>
    <t>29371-1-2041-1</t>
  </si>
  <si>
    <r>
      <rPr>
        <u val="single"/>
        <sz val="12"/>
        <color indexed="13"/>
        <rFont val="Arial"/>
      </rPr>
      <t>SQ.co</t>
    </r>
    <r>
      <rPr>
        <sz val="12"/>
        <color indexed="8"/>
        <rFont val="Arial"/>
      </rPr>
      <t>.002-19b</t>
    </r>
  </si>
  <si>
    <t>29371-1-2041-2</t>
  </si>
  <si>
    <r>
      <rPr>
        <u val="single"/>
        <sz val="12"/>
        <color indexed="13"/>
        <rFont val="Arial"/>
      </rPr>
      <t>SQ.co</t>
    </r>
    <r>
      <rPr>
        <sz val="12"/>
        <color indexed="8"/>
        <rFont val="Arial"/>
      </rPr>
      <t>.002-19c</t>
    </r>
  </si>
  <si>
    <t>29371-1-2041-3</t>
  </si>
  <si>
    <r>
      <rPr>
        <u val="single"/>
        <sz val="12"/>
        <color indexed="13"/>
        <rFont val="Arial"/>
      </rPr>
      <t>SQ.co</t>
    </r>
    <r>
      <rPr>
        <sz val="12"/>
        <color indexed="8"/>
        <rFont val="Arial"/>
      </rPr>
      <t>.002-19d</t>
    </r>
  </si>
  <si>
    <t>29371-1-2041-4</t>
  </si>
  <si>
    <r>
      <rPr>
        <u val="single"/>
        <sz val="12"/>
        <color indexed="13"/>
        <rFont val="Arial"/>
      </rPr>
      <t>SQ.co</t>
    </r>
    <r>
      <rPr>
        <sz val="12"/>
        <color indexed="8"/>
        <rFont val="Arial"/>
      </rPr>
      <t>.002-19e</t>
    </r>
  </si>
  <si>
    <t>29371-1-2041-5</t>
  </si>
  <si>
    <r>
      <rPr>
        <u val="single"/>
        <sz val="12"/>
        <color indexed="13"/>
        <rFont val="Arial"/>
      </rPr>
      <t>SQ.co</t>
    </r>
    <r>
      <rPr>
        <sz val="12"/>
        <color indexed="8"/>
        <rFont val="Arial"/>
      </rPr>
      <t>.002-19f</t>
    </r>
  </si>
  <si>
    <t>29371-1-2041-6</t>
  </si>
  <si>
    <r>
      <rPr>
        <u val="single"/>
        <sz val="12"/>
        <color indexed="13"/>
        <rFont val="Arial"/>
      </rPr>
      <t>SQ.co</t>
    </r>
    <r>
      <rPr>
        <sz val="12"/>
        <color indexed="8"/>
        <rFont val="Arial"/>
      </rPr>
      <t>.002-19g</t>
    </r>
  </si>
  <si>
    <t>29371-1-2041-7</t>
  </si>
  <si>
    <t>Birgeria &amp; Saurich. to ident.</t>
  </si>
  <si>
    <r>
      <rPr>
        <u val="single"/>
        <sz val="12"/>
        <color indexed="13"/>
        <rFont val="Arial"/>
      </rPr>
      <t>SQ.co</t>
    </r>
    <r>
      <rPr>
        <sz val="12"/>
        <color indexed="8"/>
        <rFont val="Arial"/>
      </rPr>
      <t>.002-19h</t>
    </r>
  </si>
  <si>
    <t>29371-1-2041-8</t>
  </si>
  <si>
    <t>separated for microphotography from 2041</t>
  </si>
  <si>
    <r>
      <rPr>
        <u val="single"/>
        <sz val="12"/>
        <color indexed="13"/>
        <rFont val="Arial"/>
      </rPr>
      <t>SQ.co</t>
    </r>
    <r>
      <rPr>
        <sz val="12"/>
        <color indexed="8"/>
        <rFont val="Arial"/>
      </rPr>
      <t>.002-27</t>
    </r>
  </si>
  <si>
    <t>29371-1-2049</t>
  </si>
  <si>
    <t>fragments</t>
  </si>
  <si>
    <t>gill raker tooth</t>
  </si>
  <si>
    <t>SQ.co.001-6</t>
  </si>
  <si>
    <t>29371-1-2019</t>
  </si>
  <si>
    <t>SQ.co.001-1</t>
  </si>
  <si>
    <t>29371-1-2014</t>
  </si>
  <si>
    <t>small, conical, encrusted with something on outside</t>
  </si>
  <si>
    <t>B/H 2; lower bed</t>
  </si>
  <si>
    <t>TOTAL</t>
  </si>
  <si>
    <t>countable</t>
  </si>
  <si>
    <t>R. minor</t>
  </si>
  <si>
    <t>S. rhaeticus</t>
  </si>
  <si>
    <t>L. minimus</t>
  </si>
  <si>
    <t>S. tomicus</t>
  </si>
  <si>
    <t>B. acuminata</t>
  </si>
  <si>
    <t>D. holwellensis</t>
  </si>
  <si>
    <t>fin spines</t>
  </si>
  <si>
    <t>S. longidens</t>
  </si>
  <si>
    <t>G. albertii</t>
  </si>
  <si>
    <r>
      <rPr>
        <u val="single"/>
        <sz val="12"/>
        <color indexed="13"/>
        <rFont val="Arial"/>
      </rPr>
      <t>sq.co</t>
    </r>
    <r>
      <rPr>
        <sz val="12"/>
        <color indexed="8"/>
        <rFont val="Arial"/>
      </rPr>
      <t>.002-26d</t>
    </r>
  </si>
  <si>
    <t>P. pickfordi</t>
  </si>
  <si>
    <t>TOTAL SPECIMENS</t>
  </si>
  <si>
    <t>TEETH</t>
  </si>
  <si>
    <t>Total</t>
  </si>
  <si>
    <t>Countable</t>
  </si>
  <si>
    <t>CHONDRYCHTES</t>
  </si>
  <si>
    <t>OTHER</t>
  </si>
  <si>
    <t>OSTEICHTHYES</t>
  </si>
  <si>
    <t>UNIDENTIFIED</t>
  </si>
  <si>
    <t>denticles</t>
  </si>
  <si>
    <t>cephalic spines</t>
  </si>
  <si>
    <t>osteich. skeletal</t>
  </si>
  <si>
    <t>bones</t>
  </si>
  <si>
    <t>B/H 4; upper bed</t>
  </si>
  <si>
    <t>80-90</t>
  </si>
  <si>
    <t>unidentif.</t>
  </si>
  <si>
    <t>(approx.)</t>
  </si>
  <si>
    <t>GASTROPODA</t>
  </si>
  <si>
    <t>chondr. skeletal</t>
  </si>
  <si>
    <t>invertebrates</t>
  </si>
  <si>
    <t>B/H 4; lower bed</t>
  </si>
  <si>
    <t>B/H 2; upper bed</t>
  </si>
  <si>
    <t>other</t>
  </si>
  <si>
    <t>Counts of faunal composition</t>
  </si>
  <si>
    <t>SPECIES</t>
  </si>
  <si>
    <t>Specimens</t>
  </si>
  <si>
    <t>Total number</t>
  </si>
  <si>
    <t>Countable number</t>
  </si>
  <si>
    <r>
      <rPr>
        <sz val="12"/>
        <color indexed="13"/>
        <rFont val="Arial"/>
      </rPr>
      <t>SQ.co</t>
    </r>
    <r>
      <rPr>
        <sz val="12"/>
        <color indexed="8"/>
        <rFont val="Arial"/>
      </rPr>
      <t>.002-18</t>
    </r>
  </si>
  <si>
    <r>
      <rPr>
        <sz val="12"/>
        <color indexed="13"/>
        <rFont val="Arial"/>
      </rPr>
      <t>SQ.co</t>
    </r>
    <r>
      <rPr>
        <sz val="12"/>
        <color indexed="8"/>
        <rFont val="Arial"/>
      </rPr>
      <t>.002-7</t>
    </r>
  </si>
  <si>
    <r>
      <rPr>
        <sz val="12"/>
        <color indexed="13"/>
        <rFont val="Arial"/>
      </rPr>
      <t>SQ.co</t>
    </r>
    <r>
      <rPr>
        <sz val="12"/>
        <color indexed="8"/>
        <rFont val="Arial"/>
      </rPr>
      <t>.002-8</t>
    </r>
  </si>
  <si>
    <r>
      <rPr>
        <sz val="12"/>
        <color indexed="13"/>
        <rFont val="Arial"/>
      </rPr>
      <t>SQ.co</t>
    </r>
    <r>
      <rPr>
        <sz val="12"/>
        <color indexed="8"/>
        <rFont val="Arial"/>
      </rPr>
      <t>.002-9</t>
    </r>
  </si>
  <si>
    <r>
      <rPr>
        <sz val="12"/>
        <color indexed="13"/>
        <rFont val="Arial"/>
      </rPr>
      <t>SQ.co</t>
    </r>
    <r>
      <rPr>
        <sz val="12"/>
        <color indexed="8"/>
        <rFont val="Arial"/>
      </rPr>
      <t>.002-12</t>
    </r>
  </si>
  <si>
    <r>
      <rPr>
        <sz val="12"/>
        <color indexed="13"/>
        <rFont val="Arial"/>
      </rPr>
      <t>SQ.co</t>
    </r>
    <r>
      <rPr>
        <sz val="12"/>
        <color indexed="8"/>
        <rFont val="Arial"/>
      </rPr>
      <t>.002-13</t>
    </r>
  </si>
  <si>
    <r>
      <rPr>
        <sz val="12"/>
        <color indexed="13"/>
        <rFont val="Arial"/>
      </rPr>
      <t>SQ.co</t>
    </r>
    <r>
      <rPr>
        <sz val="12"/>
        <color indexed="8"/>
        <rFont val="Arial"/>
      </rPr>
      <t>.002-13a</t>
    </r>
  </si>
  <si>
    <t>29371-1-2035-1</t>
  </si>
  <si>
    <r>
      <rPr>
        <sz val="12"/>
        <color indexed="13"/>
        <rFont val="Arial"/>
      </rPr>
      <t>SQ.co</t>
    </r>
    <r>
      <rPr>
        <sz val="12"/>
        <color indexed="8"/>
        <rFont val="Arial"/>
      </rPr>
      <t>.002-14</t>
    </r>
  </si>
  <si>
    <r>
      <rPr>
        <sz val="12"/>
        <color indexed="13"/>
        <rFont val="Arial"/>
      </rPr>
      <t>SQ.co</t>
    </r>
    <r>
      <rPr>
        <sz val="12"/>
        <color indexed="8"/>
        <rFont val="Arial"/>
      </rPr>
      <t>.002-15</t>
    </r>
  </si>
  <si>
    <r>
      <rPr>
        <sz val="12"/>
        <color indexed="13"/>
        <rFont val="Arial"/>
      </rPr>
      <t>SQ.co</t>
    </r>
    <r>
      <rPr>
        <sz val="12"/>
        <color indexed="8"/>
        <rFont val="Arial"/>
      </rPr>
      <t>.002-16</t>
    </r>
  </si>
  <si>
    <r>
      <rPr>
        <sz val="12"/>
        <color indexed="13"/>
        <rFont val="Arial"/>
      </rPr>
      <t>SQ.co</t>
    </r>
    <r>
      <rPr>
        <sz val="12"/>
        <color indexed="8"/>
        <rFont val="Arial"/>
      </rPr>
      <t>.003-2a</t>
    </r>
  </si>
  <si>
    <t>29371-1-1782-1</t>
  </si>
  <si>
    <r>
      <rPr>
        <sz val="12"/>
        <color indexed="13"/>
        <rFont val="Arial"/>
      </rPr>
      <t>SQ.co</t>
    </r>
    <r>
      <rPr>
        <sz val="12"/>
        <color indexed="8"/>
        <rFont val="Arial"/>
      </rPr>
      <t>.003-15d</t>
    </r>
  </si>
  <si>
    <r>
      <rPr>
        <sz val="12"/>
        <color indexed="13"/>
        <rFont val="Arial"/>
      </rPr>
      <t>SQ.co</t>
    </r>
    <r>
      <rPr>
        <sz val="12"/>
        <color indexed="8"/>
        <rFont val="Arial"/>
      </rPr>
      <t>.004-11b</t>
    </r>
  </si>
  <si>
    <t>29371-1-777-2</t>
  </si>
  <si>
    <r>
      <rPr>
        <sz val="12"/>
        <color indexed="13"/>
        <rFont val="Arial"/>
      </rPr>
      <t>SQ.co</t>
    </r>
    <r>
      <rPr>
        <sz val="12"/>
        <color indexed="8"/>
        <rFont val="Arial"/>
      </rPr>
      <t>.002-28</t>
    </r>
  </si>
  <si>
    <r>
      <rPr>
        <sz val="12"/>
        <color indexed="13"/>
        <rFont val="Arial"/>
      </rPr>
      <t>SQ.co</t>
    </r>
    <r>
      <rPr>
        <sz val="12"/>
        <color indexed="8"/>
        <rFont val="Arial"/>
      </rPr>
      <t>.002-4</t>
    </r>
  </si>
  <si>
    <t>Romphaiodon minor</t>
  </si>
  <si>
    <r>
      <rPr>
        <sz val="12"/>
        <color indexed="13"/>
        <rFont val="Arial"/>
      </rPr>
      <t>SQ.co</t>
    </r>
    <r>
      <rPr>
        <sz val="12"/>
        <color indexed="8"/>
        <rFont val="Arial"/>
      </rPr>
      <t>.002-5</t>
    </r>
  </si>
  <si>
    <r>
      <rPr>
        <sz val="12"/>
        <color indexed="13"/>
        <rFont val="Arial"/>
      </rPr>
      <t>SQ.co</t>
    </r>
    <r>
      <rPr>
        <sz val="12"/>
        <color indexed="8"/>
        <rFont val="Arial"/>
      </rPr>
      <t>.002-6</t>
    </r>
  </si>
  <si>
    <r>
      <rPr>
        <sz val="12"/>
        <color indexed="13"/>
        <rFont val="Arial"/>
      </rPr>
      <t>SQ.co</t>
    </r>
    <r>
      <rPr>
        <sz val="12"/>
        <color indexed="8"/>
        <rFont val="Arial"/>
      </rPr>
      <t>.003-03a</t>
    </r>
  </si>
  <si>
    <r>
      <rPr>
        <sz val="12"/>
        <color indexed="13"/>
        <rFont val="Arial"/>
      </rPr>
      <t>SQ.co</t>
    </r>
    <r>
      <rPr>
        <sz val="12"/>
        <color indexed="8"/>
        <rFont val="Arial"/>
      </rPr>
      <t>.003-15b</t>
    </r>
  </si>
  <si>
    <r>
      <rPr>
        <u val="single"/>
        <sz val="12"/>
        <color indexed="13"/>
        <rFont val="Arial"/>
      </rPr>
      <t>SQ.co</t>
    </r>
    <r>
      <rPr>
        <sz val="12"/>
        <color indexed="8"/>
        <rFont val="Arial"/>
      </rPr>
      <t>.002-23a</t>
    </r>
  </si>
  <si>
    <t>29371-1-2045-1</t>
  </si>
  <si>
    <t>Severnichthys acuminatus</t>
  </si>
  <si>
    <r>
      <rPr>
        <u val="single"/>
        <sz val="12"/>
        <color indexed="13"/>
        <rFont val="Calibri"/>
      </rPr>
      <t>SQ.co</t>
    </r>
    <r>
      <rPr>
        <sz val="12"/>
        <color indexed="8"/>
        <rFont val="Calibri"/>
      </rPr>
      <t>.002-19h</t>
    </r>
  </si>
  <si>
    <r>
      <rPr>
        <u val="single"/>
        <sz val="12"/>
        <color indexed="13"/>
        <rFont val="Arial"/>
      </rPr>
      <t>SQ.co</t>
    </r>
    <r>
      <rPr>
        <sz val="12"/>
        <color indexed="8"/>
        <rFont val="Arial"/>
      </rPr>
      <t>.004-12a</t>
    </r>
  </si>
  <si>
    <t>29371-1-209-1</t>
  </si>
  <si>
    <r>
      <rPr>
        <u val="single"/>
        <sz val="12"/>
        <color indexed="13"/>
        <rFont val="Arial"/>
      </rPr>
      <t>SQ.co</t>
    </r>
    <r>
      <rPr>
        <sz val="12"/>
        <color indexed="8"/>
        <rFont val="Arial"/>
      </rPr>
      <t>.004-15b</t>
    </r>
  </si>
  <si>
    <t>29371-1-201-1</t>
  </si>
  <si>
    <r>
      <rPr>
        <u val="single"/>
        <sz val="12"/>
        <color indexed="13"/>
        <rFont val="Arial"/>
      </rPr>
      <t>SQ.co</t>
    </r>
    <r>
      <rPr>
        <sz val="12"/>
        <color indexed="8"/>
        <rFont val="Arial"/>
      </rPr>
      <t>.002-10a</t>
    </r>
  </si>
  <si>
    <t>29371-1-2032-1</t>
  </si>
  <si>
    <t>Lepidotes sp.</t>
  </si>
  <si>
    <r>
      <rPr>
        <u val="single"/>
        <sz val="12"/>
        <color indexed="13"/>
        <rFont val="Arial"/>
      </rPr>
      <t>SQ.co</t>
    </r>
    <r>
      <rPr>
        <sz val="12"/>
        <color indexed="8"/>
        <rFont val="Arial"/>
      </rPr>
      <t>.001-9a</t>
    </r>
  </si>
  <si>
    <t>29371-1-2022-1</t>
  </si>
  <si>
    <r>
      <rPr>
        <u val="single"/>
        <sz val="12"/>
        <color indexed="13"/>
        <rFont val="Calibri"/>
      </rPr>
      <t>SQ.co</t>
    </r>
    <r>
      <rPr>
        <sz val="12"/>
        <color indexed="8"/>
        <rFont val="Calibri"/>
      </rPr>
      <t>.002-19q</t>
    </r>
  </si>
  <si>
    <t>29371-1-2041-17</t>
  </si>
  <si>
    <t>Dapedium sp.</t>
  </si>
  <si>
    <r>
      <rPr>
        <u val="single"/>
        <sz val="12"/>
        <color indexed="13"/>
        <rFont val="Arial"/>
      </rPr>
      <t>SQ.co</t>
    </r>
    <r>
      <rPr>
        <sz val="12"/>
        <color indexed="8"/>
        <rFont val="Arial"/>
      </rPr>
      <t>.004-31a</t>
    </r>
  </si>
  <si>
    <t>29371-1-1272-1</t>
  </si>
  <si/>
  <si>
    <t>Totals-NUMBER OF SPECIMENS</t>
  </si>
  <si>
    <t>B/H 2 upp.bed</t>
  </si>
  <si>
    <t>B/H 2 low.bed</t>
  </si>
  <si>
    <t>B/H 4 low.bed</t>
  </si>
  <si>
    <t>B/H 4 upp.bed</t>
  </si>
  <si>
    <t>CHONDR.</t>
  </si>
  <si>
    <t>OSTEICHT.</t>
  </si>
  <si>
    <t>INVERTEBRATES</t>
  </si>
  <si>
    <t>% OF UNIDENT.</t>
  </si>
  <si>
    <t>Totals-ALL SPECIMENS/TAXON</t>
  </si>
  <si>
    <t>% of bed</t>
  </si>
  <si>
    <t>% OF TOTAL</t>
  </si>
  <si>
    <t>Basal</t>
  </si>
  <si>
    <t>Upper</t>
  </si>
  <si>
    <t>chondrichtyes</t>
  </si>
  <si>
    <t>Totals</t>
  </si>
  <si>
    <t>Species</t>
  </si>
  <si>
    <t>specimens</t>
  </si>
  <si>
    <t>% of chond</t>
  </si>
  <si>
    <t>H. cloacinus</t>
  </si>
  <si>
    <t>osteichthyes</t>
  </si>
  <si>
    <t>% of osteic</t>
  </si>
  <si>
    <t>Ost. remains vs Chon. remains (identified; except teeth)</t>
  </si>
  <si>
    <t>dent. misc.</t>
  </si>
  <si>
    <t>dent. hybodont</t>
  </si>
  <si>
    <t>dent. placoid</t>
  </si>
  <si>
    <t>dent. chimaer.</t>
  </si>
  <si>
    <t>dent. ctenacant.</t>
  </si>
  <si>
    <t>prism cartilage</t>
  </si>
  <si>
    <t>Tot</t>
  </si>
  <si>
    <t>Group 001</t>
  </si>
  <si>
    <t>Group 002</t>
  </si>
  <si>
    <t>Group 003</t>
  </si>
  <si>
    <t>Group 004</t>
  </si>
  <si>
    <t>Basal bb</t>
  </si>
  <si>
    <t>Upper bb</t>
  </si>
  <si>
    <t>Lissodus</t>
  </si>
  <si>
    <t>Rhomphaiodon</t>
  </si>
  <si>
    <t>Duffinselache</t>
  </si>
  <si>
    <t>Severnichthys</t>
  </si>
  <si>
    <t>Gyrolepis</t>
  </si>
  <si>
    <t>Sargodon</t>
  </si>
  <si>
    <t>Osteichthyan scales</t>
  </si>
  <si>
    <t>Osteichthyan fin elements</t>
  </si>
  <si>
    <t>Chondrichthyan denticles</t>
  </si>
  <si>
    <t>Chondrichthyan cartilage</t>
  </si>
  <si>
    <t>Gill raker teeth</t>
  </si>
  <si>
    <t>Coprolites</t>
  </si>
  <si>
    <t>Gastropods</t>
  </si>
  <si>
    <t>Unidentified bones</t>
  </si>
  <si>
    <t>INITIAL WEIGHT (in grams)</t>
  </si>
  <si>
    <t>SPECIMENS/KG</t>
  </si>
  <si>
    <t>SPECIMENS/G</t>
  </si>
  <si/>
  <si/>
  <si/>
  <si/>
  <si/>
  <si/>
  <si/>
  <si/>
  <si/>
  <si/>
  <si/>
  <si/>
</sst>
</file>

<file path=xl/styles.xml><?xml version="1.0" encoding="utf-8"?>
<styleSheet xmlns="http://schemas.openxmlformats.org/spreadsheetml/2006/main">
  <numFmts count="1">
    <numFmt numFmtId="0" formatCode="General"/>
  </numFmts>
  <fonts count="34">
    <font>
      <sz val="12"/>
      <color indexed="8"/>
      <name val="Calibri"/>
    </font>
    <font>
      <sz val="11"/>
      <color indexed="8"/>
      <name val="Helvetica Neue"/>
    </font>
    <font>
      <sz val="15"/>
      <color indexed="8"/>
      <name val="Calibri"/>
    </font>
    <font>
      <b val="1"/>
      <sz val="12"/>
      <color indexed="8"/>
      <name val="Calibri"/>
    </font>
    <font>
      <b val="1"/>
      <sz val="18"/>
      <color indexed="9"/>
      <name val="Lucida Grande"/>
    </font>
    <font>
      <sz val="12"/>
      <color indexed="8"/>
      <name val="Arial"/>
    </font>
    <font>
      <i val="1"/>
      <sz val="12"/>
      <color indexed="8"/>
      <name val="Arial"/>
    </font>
    <font>
      <u val="single"/>
      <sz val="12"/>
      <color indexed="13"/>
      <name val="Arial"/>
    </font>
    <font>
      <b val="1"/>
      <sz val="12"/>
      <color indexed="8"/>
      <name val="Arial"/>
    </font>
    <font>
      <sz val="11"/>
      <color indexed="8"/>
      <name val="Calibri"/>
    </font>
    <font>
      <sz val="15"/>
      <color indexed="8"/>
      <name val="Calibri"/>
    </font>
    <font>
      <b val="1"/>
      <sz val="16"/>
      <color indexed="8"/>
      <name val="Calibri"/>
    </font>
    <font>
      <b val="1"/>
      <i val="1"/>
      <sz val="13"/>
      <color indexed="8"/>
      <name val="Calibri"/>
    </font>
    <font>
      <sz val="12"/>
      <color indexed="13"/>
      <name val="Arial"/>
    </font>
    <font>
      <b val="1"/>
      <sz val="13"/>
      <color indexed="8"/>
      <name val="Calibri"/>
    </font>
    <font>
      <u val="single"/>
      <sz val="12"/>
      <color indexed="13"/>
      <name val="Calibri"/>
    </font>
    <font>
      <b val="1"/>
      <sz val="10"/>
      <color indexed="9"/>
      <name val="Helvetica Neue"/>
    </font>
    <font>
      <sz val="9"/>
      <color indexed="27"/>
      <name val="Helvetica Neue"/>
    </font>
    <font>
      <sz val="12"/>
      <color indexed="8"/>
      <name val="Times New Roman"/>
    </font>
    <font>
      <i val="1"/>
      <sz val="12"/>
      <color indexed="8"/>
      <name val="Times New Roman"/>
    </font>
    <font>
      <b val="1"/>
      <sz val="10"/>
      <color indexed="40"/>
      <name val="Helvetica Neue"/>
    </font>
    <font>
      <sz val="18"/>
      <color indexed="8"/>
      <name val="Helvetica Neue"/>
    </font>
    <font>
      <b val="1"/>
      <sz val="10"/>
      <color indexed="42"/>
      <name val="Helvetica Neue"/>
    </font>
    <font>
      <sz val="10"/>
      <color indexed="8"/>
      <name val="Helvetica Neue"/>
    </font>
    <font>
      <b val="1"/>
      <sz val="10"/>
      <color indexed="43"/>
      <name val="Helvetica Neue"/>
    </font>
    <font>
      <b val="1"/>
      <sz val="10"/>
      <color indexed="44"/>
      <name val="Helvetica Neue"/>
    </font>
    <font>
      <b val="1"/>
      <sz val="10"/>
      <color indexed="16"/>
      <name val="Helvetica Neue"/>
    </font>
    <font>
      <b val="1"/>
      <sz val="10"/>
      <color indexed="30"/>
      <name val="Helvetica Neue"/>
    </font>
    <font>
      <b val="1"/>
      <sz val="10"/>
      <color indexed="31"/>
      <name val="Helvetica Neue"/>
    </font>
    <font>
      <b val="1"/>
      <sz val="10"/>
      <color indexed="32"/>
      <name val="Helvetica Neue"/>
    </font>
    <font>
      <b val="1"/>
      <sz val="10"/>
      <color indexed="34"/>
      <name val="Helvetica Neue"/>
    </font>
    <font>
      <b val="1"/>
      <sz val="10"/>
      <color indexed="22"/>
      <name val="Helvetica Neue"/>
    </font>
    <font>
      <b val="1"/>
      <sz val="10"/>
      <color indexed="33"/>
      <name val="Helvetica Neue"/>
    </font>
    <font>
      <sz val="16"/>
      <color indexed="8"/>
      <name val="Helvetica Neue"/>
    </font>
  </fonts>
  <fills count="2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3"/>
        <bgColor auto="1"/>
      </patternFill>
    </fill>
    <fill>
      <patternFill patternType="solid">
        <fgColor indexed="24"/>
        <bgColor auto="1"/>
      </patternFill>
    </fill>
    <fill>
      <patternFill patternType="solid">
        <fgColor indexed="26"/>
        <bgColor auto="1"/>
      </patternFill>
    </fill>
    <fill>
      <patternFill patternType="solid">
        <fgColor indexed="35"/>
        <bgColor auto="1"/>
      </patternFill>
    </fill>
    <fill>
      <patternFill patternType="solid">
        <fgColor indexed="22"/>
        <bgColor auto="1"/>
      </patternFill>
    </fill>
    <fill>
      <patternFill patternType="solid">
        <fgColor indexed="37"/>
        <bgColor auto="1"/>
      </patternFill>
    </fill>
    <fill>
      <patternFill patternType="solid">
        <fgColor indexed="38"/>
        <bgColor auto="1"/>
      </patternFill>
    </fill>
    <fill>
      <patternFill patternType="solid">
        <fgColor indexed="39"/>
        <bgColor auto="1"/>
      </patternFill>
    </fill>
  </fills>
  <borders count="157">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top style="thin">
        <color indexed="8"/>
      </top>
      <bottom style="thin">
        <color indexed="10"/>
      </bottom>
      <diagonal/>
    </border>
    <border>
      <left/>
      <right/>
      <top style="thin">
        <color indexed="8"/>
      </top>
      <bottom/>
      <diagonal/>
    </border>
    <border>
      <left/>
      <right style="thin">
        <color indexed="10"/>
      </right>
      <top style="thin">
        <color indexed="8"/>
      </top>
      <bottom style="thin">
        <color indexed="10"/>
      </bottom>
      <diagonal/>
    </border>
    <border>
      <left style="thin">
        <color indexed="10"/>
      </left>
      <right/>
      <top style="thin">
        <color indexed="8"/>
      </top>
      <bottom style="thin">
        <color indexed="10"/>
      </bottom>
      <diagonal/>
    </border>
    <border>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10"/>
      </top>
      <bottom style="thin">
        <color indexed="8"/>
      </bottom>
      <diagonal/>
    </border>
    <border>
      <left style="thin">
        <color indexed="8"/>
      </left>
      <right/>
      <top style="thin">
        <color indexed="10"/>
      </top>
      <bottom/>
      <diagonal/>
    </border>
    <border>
      <left style="thin">
        <color indexed="10"/>
      </left>
      <right style="thin">
        <color indexed="10"/>
      </right>
      <top/>
      <bottom/>
      <diagonal/>
    </border>
    <border>
      <left style="thin">
        <color indexed="8"/>
      </left>
      <right/>
      <top/>
      <bottom style="thin">
        <color indexed="10"/>
      </bottom>
      <diagonal/>
    </border>
    <border>
      <left style="thin">
        <color indexed="10"/>
      </left>
      <right style="thin">
        <color indexed="10"/>
      </right>
      <top/>
      <bottom style="thin">
        <color indexed="10"/>
      </bottom>
      <diagonal/>
    </border>
    <border>
      <left style="thin">
        <color indexed="8"/>
      </left>
      <right/>
      <top/>
      <bottom/>
      <diagonal/>
    </border>
    <border>
      <left style="thin">
        <color indexed="10"/>
      </left>
      <right style="thin">
        <color indexed="10"/>
      </right>
      <top style="thin">
        <color indexed="10"/>
      </top>
      <bottom/>
      <diagonal/>
    </border>
    <border>
      <left style="thin">
        <color indexed="8"/>
      </left>
      <right/>
      <top style="thin">
        <color indexed="10"/>
      </top>
      <bottom style="thin">
        <color indexed="8"/>
      </bottom>
      <diagonal/>
    </border>
    <border>
      <left style="thin">
        <color indexed="8"/>
      </left>
      <right style="thin">
        <color indexed="10"/>
      </right>
      <top style="thin">
        <color indexed="10"/>
      </top>
      <bottom/>
      <diagonal/>
    </border>
    <border>
      <left style="thin">
        <color indexed="8"/>
      </left>
      <right style="thin">
        <color indexed="10"/>
      </right>
      <top/>
      <bottom style="thin">
        <color indexed="10"/>
      </bottom>
      <diagonal/>
    </border>
    <border>
      <left/>
      <right/>
      <top/>
      <bottom style="thin">
        <color indexed="8"/>
      </bottom>
      <diagonal/>
    </border>
    <border>
      <left/>
      <right style="thin">
        <color indexed="10"/>
      </right>
      <top style="thin">
        <color indexed="10"/>
      </top>
      <bottom style="thin">
        <color indexed="8"/>
      </bottom>
      <diagonal/>
    </border>
    <border>
      <left style="thin">
        <color indexed="10"/>
      </left>
      <right/>
      <top style="thin">
        <color indexed="10"/>
      </top>
      <bottom style="thin">
        <color indexed="8"/>
      </bottom>
      <diagonal/>
    </border>
    <border>
      <left/>
      <right style="thin">
        <color indexed="8"/>
      </right>
      <top style="thin">
        <color indexed="10"/>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10"/>
      </top>
      <bottom/>
      <diagonal/>
    </border>
    <border>
      <left style="thin">
        <color indexed="8"/>
      </left>
      <right style="thin">
        <color indexed="8"/>
      </right>
      <top style="thin">
        <color indexed="10"/>
      </top>
      <bottom/>
      <diagonal/>
    </border>
    <border>
      <left style="thin">
        <color indexed="10"/>
      </left>
      <right style="thin">
        <color indexed="8"/>
      </right>
      <top style="thin">
        <color indexed="10"/>
      </top>
      <bottom/>
      <diagonal/>
    </border>
    <border>
      <left/>
      <right style="thin">
        <color indexed="8"/>
      </right>
      <top/>
      <bottom/>
      <diagonal/>
    </border>
    <border>
      <left style="thin">
        <color indexed="8"/>
      </left>
      <right style="thin">
        <color indexed="8"/>
      </right>
      <top/>
      <bottom/>
      <diagonal/>
    </border>
    <border>
      <left style="thin">
        <color indexed="10"/>
      </left>
      <right style="thin">
        <color indexed="8"/>
      </right>
      <top/>
      <bottom style="thin">
        <color indexed="10"/>
      </bottom>
      <diagonal/>
    </border>
    <border>
      <left style="thin">
        <color indexed="8"/>
      </left>
      <right style="thin">
        <color indexed="8"/>
      </right>
      <top/>
      <bottom style="thin">
        <color indexed="10"/>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10"/>
      </right>
      <top/>
      <bottom style="thin">
        <color indexed="8"/>
      </bottom>
      <diagonal/>
    </border>
    <border>
      <left style="thin">
        <color indexed="10"/>
      </left>
      <right style="thin">
        <color indexed="10"/>
      </right>
      <top/>
      <bottom style="thin">
        <color indexed="8"/>
      </bottom>
      <diagonal/>
    </border>
    <border>
      <left style="thin">
        <color indexed="10"/>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bottom style="thin">
        <color indexed="8"/>
      </bottom>
      <diagonal/>
    </border>
    <border>
      <left style="thin">
        <color indexed="10"/>
      </left>
      <right style="thin">
        <color indexed="10"/>
      </right>
      <top style="thin">
        <color indexed="10"/>
      </top>
      <bottom style="thick">
        <color indexed="8"/>
      </bottom>
      <diagonal/>
    </border>
    <border>
      <left style="thin">
        <color indexed="10"/>
      </left>
      <right style="thin">
        <color indexed="10"/>
      </right>
      <top style="thick">
        <color indexed="8"/>
      </top>
      <bottom style="thin">
        <color indexed="10"/>
      </bottom>
      <diagonal/>
    </border>
    <border>
      <left style="thin">
        <color indexed="8"/>
      </left>
      <right/>
      <top style="thin">
        <color indexed="8"/>
      </top>
      <bottom/>
      <diagonal/>
    </border>
    <border>
      <left/>
      <right style="thin">
        <color indexed="10"/>
      </right>
      <top style="thin">
        <color indexed="8"/>
      </top>
      <bottom/>
      <diagonal/>
    </border>
    <border>
      <left style="thin">
        <color indexed="10"/>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10"/>
      </left>
      <right style="thin">
        <color indexed="10"/>
      </right>
      <top style="thin">
        <color indexed="10"/>
      </top>
      <bottom style="thick">
        <color indexed="21"/>
      </bottom>
      <diagonal/>
    </border>
    <border>
      <left style="thin">
        <color indexed="10"/>
      </left>
      <right style="thin">
        <color indexed="10"/>
      </right>
      <top style="thick">
        <color indexed="21"/>
      </top>
      <bottom style="thin">
        <color indexed="10"/>
      </bottom>
      <diagonal/>
    </border>
    <border>
      <left style="thin">
        <color indexed="10"/>
      </left>
      <right/>
      <top style="thin">
        <color indexed="10"/>
      </top>
      <bottom style="thick">
        <color indexed="21"/>
      </bottom>
      <diagonal/>
    </border>
    <border>
      <left/>
      <right/>
      <top style="thin">
        <color indexed="10"/>
      </top>
      <bottom style="thick">
        <color indexed="21"/>
      </bottom>
      <diagonal/>
    </border>
    <border>
      <left/>
      <right/>
      <top style="thin">
        <color indexed="10"/>
      </top>
      <bottom style="thin">
        <color indexed="22"/>
      </bottom>
      <diagonal/>
    </border>
    <border>
      <left/>
      <right style="thin">
        <color indexed="10"/>
      </right>
      <top style="thin">
        <color indexed="10"/>
      </top>
      <bottom style="thin">
        <color indexed="22"/>
      </bottom>
      <diagonal/>
    </border>
    <border>
      <left style="thick">
        <color indexed="21"/>
      </left>
      <right style="thick">
        <color indexed="21"/>
      </right>
      <top style="thick">
        <color indexed="21"/>
      </top>
      <bottom style="thick">
        <color indexed="21"/>
      </bottom>
      <diagonal/>
    </border>
    <border>
      <left style="thick">
        <color indexed="21"/>
      </left>
      <right style="thin">
        <color indexed="22"/>
      </right>
      <top style="thick">
        <color indexed="21"/>
      </top>
      <bottom style="thick">
        <color indexed="21"/>
      </bottom>
      <diagonal/>
    </border>
    <border>
      <left style="thin">
        <color indexed="22"/>
      </left>
      <right style="thin">
        <color indexed="22"/>
      </right>
      <top style="thick">
        <color indexed="21"/>
      </top>
      <bottom style="thick">
        <color indexed="21"/>
      </bottom>
      <diagonal/>
    </border>
    <border>
      <left style="thin">
        <color indexed="22"/>
      </left>
      <right style="thick">
        <color indexed="21"/>
      </right>
      <top style="thick">
        <color indexed="21"/>
      </top>
      <bottom style="thick">
        <color indexed="21"/>
      </bottom>
      <diagonal/>
    </border>
    <border>
      <left style="thick">
        <color indexed="21"/>
      </left>
      <right style="thin">
        <color indexed="22"/>
      </right>
      <top style="thin">
        <color indexed="22"/>
      </top>
      <bottom style="thin">
        <color indexed="25"/>
      </bottom>
      <diagonal/>
    </border>
    <border>
      <left style="thin">
        <color indexed="22"/>
      </left>
      <right style="thin">
        <color indexed="22"/>
      </right>
      <top style="thin">
        <color indexed="22"/>
      </top>
      <bottom style="thin">
        <color indexed="25"/>
      </bottom>
      <diagonal/>
    </border>
    <border>
      <left style="thick">
        <color indexed="21"/>
      </left>
      <right style="thick">
        <color indexed="21"/>
      </right>
      <top style="thick">
        <color indexed="21"/>
      </top>
      <bottom style="thin">
        <color indexed="22"/>
      </bottom>
      <diagonal/>
    </border>
    <border>
      <left style="thick">
        <color indexed="21"/>
      </left>
      <right style="thin">
        <color indexed="22"/>
      </right>
      <top style="thick">
        <color indexed="21"/>
      </top>
      <bottom style="thin">
        <color indexed="22"/>
      </bottom>
      <diagonal/>
    </border>
    <border>
      <left style="thin">
        <color indexed="22"/>
      </left>
      <right style="thin">
        <color indexed="22"/>
      </right>
      <top style="thick">
        <color indexed="21"/>
      </top>
      <bottom style="thin">
        <color indexed="22"/>
      </bottom>
      <diagonal/>
    </border>
    <border>
      <left style="thin">
        <color indexed="22"/>
      </left>
      <right style="thick">
        <color indexed="21"/>
      </right>
      <top style="thick">
        <color indexed="21"/>
      </top>
      <bottom style="thin">
        <color indexed="22"/>
      </bottom>
      <diagonal/>
    </border>
    <border>
      <left style="thick">
        <color indexed="21"/>
      </left>
      <right style="thin">
        <color indexed="22"/>
      </right>
      <top style="thin">
        <color indexed="25"/>
      </top>
      <bottom style="thin">
        <color indexed="22"/>
      </bottom>
      <diagonal/>
    </border>
    <border>
      <left style="thin">
        <color indexed="22"/>
      </left>
      <right style="thin">
        <color indexed="22"/>
      </right>
      <top style="thin">
        <color indexed="25"/>
      </top>
      <bottom style="thin">
        <color indexed="22"/>
      </bottom>
      <diagonal/>
    </border>
    <border>
      <left style="thick">
        <color indexed="21"/>
      </left>
      <right style="thick">
        <color indexed="21"/>
      </right>
      <top style="thin">
        <color indexed="22"/>
      </top>
      <bottom style="thin">
        <color indexed="22"/>
      </bottom>
      <diagonal/>
    </border>
    <border>
      <left style="thick">
        <color indexed="21"/>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ck">
        <color indexed="21"/>
      </right>
      <top style="thin">
        <color indexed="22"/>
      </top>
      <bottom style="thin">
        <color indexed="22"/>
      </bottom>
      <diagonal/>
    </border>
    <border>
      <left style="thick">
        <color indexed="21"/>
      </left>
      <right style="thick">
        <color indexed="21"/>
      </right>
      <top style="thin">
        <color indexed="22"/>
      </top>
      <bottom style="thick">
        <color indexed="21"/>
      </bottom>
      <diagonal/>
    </border>
    <border>
      <left style="thick">
        <color indexed="21"/>
      </left>
      <right style="thin">
        <color indexed="22"/>
      </right>
      <top style="thin">
        <color indexed="22"/>
      </top>
      <bottom style="thick">
        <color indexed="21"/>
      </bottom>
      <diagonal/>
    </border>
    <border>
      <left style="thin">
        <color indexed="22"/>
      </left>
      <right style="thin">
        <color indexed="22"/>
      </right>
      <top style="thin">
        <color indexed="22"/>
      </top>
      <bottom style="thick">
        <color indexed="21"/>
      </bottom>
      <diagonal/>
    </border>
    <border>
      <left style="thin">
        <color indexed="22"/>
      </left>
      <right style="thick">
        <color indexed="21"/>
      </right>
      <top style="thin">
        <color indexed="22"/>
      </top>
      <bottom style="thick">
        <color indexed="21"/>
      </bottom>
      <diagonal/>
    </border>
    <border>
      <left style="thin">
        <color indexed="22"/>
      </left>
      <right style="thin">
        <color indexed="25"/>
      </right>
      <top style="thick">
        <color indexed="21"/>
      </top>
      <bottom style="thin">
        <color indexed="22"/>
      </bottom>
      <diagonal/>
    </border>
    <border>
      <left style="thin">
        <color indexed="25"/>
      </left>
      <right style="thin">
        <color indexed="22"/>
      </right>
      <top style="thick">
        <color indexed="21"/>
      </top>
      <bottom style="thin">
        <color indexed="22"/>
      </bottom>
      <diagonal/>
    </border>
    <border>
      <left style="thin">
        <color indexed="22"/>
      </left>
      <right style="thin">
        <color indexed="25"/>
      </right>
      <top style="thin">
        <color indexed="22"/>
      </top>
      <bottom style="thin">
        <color indexed="22"/>
      </bottom>
      <diagonal/>
    </border>
    <border>
      <left style="thin">
        <color indexed="25"/>
      </left>
      <right style="thin">
        <color indexed="22"/>
      </right>
      <top style="thin">
        <color indexed="22"/>
      </top>
      <bottom style="thin">
        <color indexed="22"/>
      </bottom>
      <diagonal/>
    </border>
    <border>
      <left style="thin">
        <color indexed="10"/>
      </left>
      <right/>
      <top style="thin">
        <color indexed="10"/>
      </top>
      <bottom style="thin">
        <color indexed="22"/>
      </bottom>
      <diagonal/>
    </border>
    <border>
      <left style="thin">
        <color indexed="22"/>
      </left>
      <right/>
      <top/>
      <bottom/>
      <diagonal/>
    </border>
    <border>
      <left style="thin">
        <color indexed="10"/>
      </left>
      <right/>
      <top style="thin">
        <color indexed="22"/>
      </top>
      <bottom/>
      <diagonal/>
    </border>
    <border>
      <left/>
      <right/>
      <top style="thin">
        <color indexed="22"/>
      </top>
      <bottom/>
      <diagonal/>
    </border>
    <border>
      <left style="thin">
        <color indexed="10"/>
      </left>
      <right/>
      <top/>
      <bottom style="thin">
        <color indexed="22"/>
      </bottom>
      <diagonal/>
    </border>
    <border>
      <left/>
      <right/>
      <top/>
      <bottom style="thick">
        <color indexed="8"/>
      </bottom>
      <diagonal/>
    </border>
    <border>
      <left style="thin">
        <color indexed="22"/>
      </left>
      <right style="thick">
        <color indexed="8"/>
      </right>
      <top style="thin">
        <color indexed="22"/>
      </top>
      <bottom style="thin">
        <color indexed="22"/>
      </bottom>
      <diagonal/>
    </border>
    <border>
      <left style="thick">
        <color indexed="8"/>
      </left>
      <right style="thin">
        <color indexed="22"/>
      </right>
      <top style="thick">
        <color indexed="8"/>
      </top>
      <bottom style="thick">
        <color indexed="8"/>
      </bottom>
      <diagonal/>
    </border>
    <border>
      <left style="thin">
        <color indexed="22"/>
      </left>
      <right style="thick">
        <color indexed="8"/>
      </right>
      <top style="thick">
        <color indexed="8"/>
      </top>
      <bottom style="thick">
        <color indexed="8"/>
      </bottom>
      <diagonal/>
    </border>
    <border>
      <left style="thick">
        <color indexed="8"/>
      </left>
      <right style="thin">
        <color indexed="36"/>
      </right>
      <top style="thick">
        <color indexed="8"/>
      </top>
      <bottom style="thick">
        <color indexed="8"/>
      </bottom>
      <diagonal/>
    </border>
    <border>
      <left style="thin">
        <color indexed="36"/>
      </left>
      <right style="thick">
        <color indexed="8"/>
      </right>
      <top style="thick">
        <color indexed="8"/>
      </top>
      <bottom style="thick">
        <color indexed="8"/>
      </bottom>
      <diagonal/>
    </border>
    <border>
      <left style="thick">
        <color indexed="8"/>
      </left>
      <right/>
      <top/>
      <bottom/>
      <diagonal/>
    </border>
    <border>
      <left style="thin">
        <color indexed="22"/>
      </left>
      <right style="thick">
        <color indexed="8"/>
      </right>
      <top style="thin">
        <color indexed="22"/>
      </top>
      <bottom style="thin">
        <color indexed="25"/>
      </bottom>
      <diagonal/>
    </border>
    <border>
      <left style="thick">
        <color indexed="8"/>
      </left>
      <right style="thin">
        <color indexed="22"/>
      </right>
      <top style="thick">
        <color indexed="8"/>
      </top>
      <bottom style="thin">
        <color indexed="25"/>
      </bottom>
      <diagonal/>
    </border>
    <border>
      <left style="thin">
        <color indexed="22"/>
      </left>
      <right style="thick">
        <color indexed="8"/>
      </right>
      <top style="thick">
        <color indexed="8"/>
      </top>
      <bottom style="thin">
        <color indexed="25"/>
      </bottom>
      <diagonal/>
    </border>
    <border>
      <left style="thick">
        <color indexed="8"/>
      </left>
      <right style="thin">
        <color indexed="36"/>
      </right>
      <top style="thick">
        <color indexed="8"/>
      </top>
      <bottom style="thin">
        <color indexed="21"/>
      </bottom>
      <diagonal/>
    </border>
    <border>
      <left style="thin">
        <color indexed="36"/>
      </left>
      <right style="thick">
        <color indexed="8"/>
      </right>
      <top style="thick">
        <color indexed="8"/>
      </top>
      <bottom style="thin">
        <color indexed="21"/>
      </bottom>
      <diagonal/>
    </border>
    <border>
      <left style="thin">
        <color indexed="22"/>
      </left>
      <right style="thick">
        <color indexed="8"/>
      </right>
      <top style="thin">
        <color indexed="25"/>
      </top>
      <bottom style="thin">
        <color indexed="22"/>
      </bottom>
      <diagonal/>
    </border>
    <border>
      <left style="thick">
        <color indexed="8"/>
      </left>
      <right style="thin">
        <color indexed="22"/>
      </right>
      <top style="thin">
        <color indexed="25"/>
      </top>
      <bottom style="thin">
        <color indexed="22"/>
      </bottom>
      <diagonal/>
    </border>
    <border>
      <left style="thick">
        <color indexed="8"/>
      </left>
      <right style="thin">
        <color indexed="36"/>
      </right>
      <top style="thin">
        <color indexed="21"/>
      </top>
      <bottom style="thin">
        <color indexed="36"/>
      </bottom>
      <diagonal/>
    </border>
    <border>
      <left style="thin">
        <color indexed="36"/>
      </left>
      <right style="thick">
        <color indexed="8"/>
      </right>
      <top style="thin">
        <color indexed="21"/>
      </top>
      <bottom style="thin">
        <color indexed="36"/>
      </bottom>
      <diagonal/>
    </border>
    <border>
      <left style="thick">
        <color indexed="8"/>
      </left>
      <right style="thin">
        <color indexed="22"/>
      </right>
      <top style="thin">
        <color indexed="22"/>
      </top>
      <bottom style="thin">
        <color indexed="22"/>
      </bottom>
      <diagonal/>
    </border>
    <border>
      <left style="thick">
        <color indexed="8"/>
      </left>
      <right style="thin">
        <color indexed="36"/>
      </right>
      <top style="thin">
        <color indexed="36"/>
      </top>
      <bottom style="thin">
        <color indexed="36"/>
      </bottom>
      <diagonal/>
    </border>
    <border>
      <left style="thin">
        <color indexed="36"/>
      </left>
      <right style="thick">
        <color indexed="8"/>
      </right>
      <top style="thin">
        <color indexed="36"/>
      </top>
      <bottom style="thin">
        <color indexed="36"/>
      </bottom>
      <diagonal/>
    </border>
    <border>
      <left style="thin">
        <color indexed="22"/>
      </left>
      <right style="thick">
        <color indexed="8"/>
      </right>
      <top style="thin">
        <color indexed="22"/>
      </top>
      <bottom style="thin">
        <color indexed="21"/>
      </bottom>
      <diagonal/>
    </border>
    <border>
      <left style="thick">
        <color indexed="8"/>
      </left>
      <right style="thin">
        <color indexed="22"/>
      </right>
      <top style="thin">
        <color indexed="22"/>
      </top>
      <bottom style="thin">
        <color indexed="21"/>
      </bottom>
      <diagonal/>
    </border>
    <border>
      <left style="thick">
        <color indexed="8"/>
      </left>
      <right style="thin">
        <color indexed="36"/>
      </right>
      <top style="thin">
        <color indexed="36"/>
      </top>
      <bottom style="thin">
        <color indexed="21"/>
      </bottom>
      <diagonal/>
    </border>
    <border>
      <left style="thin">
        <color indexed="36"/>
      </left>
      <right style="thick">
        <color indexed="8"/>
      </right>
      <top style="thin">
        <color indexed="36"/>
      </top>
      <bottom style="thin">
        <color indexed="21"/>
      </bottom>
      <diagonal/>
    </border>
    <border>
      <left style="thin">
        <color indexed="22"/>
      </left>
      <right style="thick">
        <color indexed="8"/>
      </right>
      <top style="thin">
        <color indexed="21"/>
      </top>
      <bottom style="thin">
        <color indexed="22"/>
      </bottom>
      <diagonal/>
    </border>
    <border>
      <left style="thick">
        <color indexed="8"/>
      </left>
      <right style="thin">
        <color indexed="22"/>
      </right>
      <top style="thin">
        <color indexed="21"/>
      </top>
      <bottom style="thin">
        <color indexed="21"/>
      </bottom>
      <diagonal/>
    </border>
    <border>
      <left style="thin">
        <color indexed="22"/>
      </left>
      <right style="thick">
        <color indexed="8"/>
      </right>
      <top style="thin">
        <color indexed="21"/>
      </top>
      <bottom style="thin">
        <color indexed="21"/>
      </bottom>
      <diagonal/>
    </border>
    <border>
      <left style="thick">
        <color indexed="8"/>
      </left>
      <right style="thin">
        <color indexed="36"/>
      </right>
      <top style="thin">
        <color indexed="21"/>
      </top>
      <bottom style="thin">
        <color indexed="21"/>
      </bottom>
      <diagonal/>
    </border>
    <border>
      <left style="thin">
        <color indexed="36"/>
      </left>
      <right style="thick">
        <color indexed="8"/>
      </right>
      <top style="thin">
        <color indexed="21"/>
      </top>
      <bottom style="thin">
        <color indexed="21"/>
      </bottom>
      <diagonal/>
    </border>
    <border>
      <left style="thick">
        <color indexed="8"/>
      </left>
      <right style="thin">
        <color indexed="22"/>
      </right>
      <top style="thin">
        <color indexed="21"/>
      </top>
      <bottom style="thin">
        <color indexed="22"/>
      </bottom>
      <diagonal/>
    </border>
    <border>
      <left style="thin">
        <color indexed="10"/>
      </left>
      <right style="thick">
        <color indexed="8"/>
      </right>
      <top style="thin">
        <color indexed="22"/>
      </top>
      <bottom style="thin">
        <color indexed="22"/>
      </bottom>
      <diagonal/>
    </border>
    <border>
      <left style="thick">
        <color indexed="8"/>
      </left>
      <right style="thin">
        <color indexed="22"/>
      </right>
      <top style="thin">
        <color indexed="22"/>
      </top>
      <bottom style="thick">
        <color indexed="8"/>
      </bottom>
      <diagonal/>
    </border>
    <border>
      <left style="thin">
        <color indexed="22"/>
      </left>
      <right style="thick">
        <color indexed="8"/>
      </right>
      <top style="thin">
        <color indexed="22"/>
      </top>
      <bottom style="thick">
        <color indexed="8"/>
      </bottom>
      <diagonal/>
    </border>
    <border>
      <left style="thick">
        <color indexed="8"/>
      </left>
      <right style="thin">
        <color indexed="36"/>
      </right>
      <top style="thin">
        <color indexed="36"/>
      </top>
      <bottom style="thick">
        <color indexed="8"/>
      </bottom>
      <diagonal/>
    </border>
    <border>
      <left style="thin">
        <color indexed="36"/>
      </left>
      <right style="thick">
        <color indexed="8"/>
      </right>
      <top style="thin">
        <color indexed="36"/>
      </top>
      <bottom style="thick">
        <color indexed="8"/>
      </bottom>
      <diagonal/>
    </border>
    <border>
      <left style="thick">
        <color indexed="8"/>
      </left>
      <right style="thin">
        <color indexed="22"/>
      </right>
      <top style="thick">
        <color indexed="8"/>
      </top>
      <bottom style="thin">
        <color indexed="22"/>
      </bottom>
      <diagonal/>
    </border>
    <border>
      <left style="thin">
        <color indexed="22"/>
      </left>
      <right style="thin">
        <color indexed="22"/>
      </right>
      <top style="thick">
        <color indexed="8"/>
      </top>
      <bottom style="thin">
        <color indexed="22"/>
      </bottom>
      <diagonal/>
    </border>
    <border>
      <left style="thin">
        <color indexed="22"/>
      </left>
      <right style="thick">
        <color indexed="8"/>
      </right>
      <top style="thick">
        <color indexed="8"/>
      </top>
      <bottom style="thin">
        <color indexed="22"/>
      </bottom>
      <diagonal/>
    </border>
    <border>
      <left style="thick">
        <color indexed="8"/>
      </left>
      <right/>
      <top style="thick">
        <color indexed="8"/>
      </top>
      <bottom/>
      <diagonal/>
    </border>
    <border>
      <left/>
      <right/>
      <top style="thick">
        <color indexed="8"/>
      </top>
      <bottom/>
      <diagonal/>
    </border>
    <border>
      <left style="thin">
        <color indexed="22"/>
      </left>
      <right style="thin">
        <color indexed="22"/>
      </right>
      <top style="thin">
        <color indexed="22"/>
      </top>
      <bottom style="thick">
        <color indexed="8"/>
      </bottom>
      <diagonal/>
    </border>
    <border>
      <left/>
      <right/>
      <top/>
      <bottom style="thin">
        <color indexed="22"/>
      </bottom>
      <diagonal/>
    </border>
    <border>
      <left style="thin">
        <color indexed="22"/>
      </left>
      <right style="thin">
        <color indexed="25"/>
      </right>
      <top style="thin">
        <color indexed="22"/>
      </top>
      <bottom style="thin">
        <color indexed="25"/>
      </bottom>
      <diagonal/>
    </border>
    <border>
      <left style="thin">
        <color indexed="25"/>
      </left>
      <right style="thin">
        <color indexed="25"/>
      </right>
      <top style="thin">
        <color indexed="22"/>
      </top>
      <bottom style="thin">
        <color indexed="25"/>
      </bottom>
      <diagonal/>
    </border>
    <border>
      <left style="thin">
        <color indexed="25"/>
      </left>
      <right/>
      <top/>
      <bottom/>
      <diagonal/>
    </border>
    <border>
      <left style="thin">
        <color indexed="22"/>
      </left>
      <right style="thin">
        <color indexed="25"/>
      </right>
      <top style="thin">
        <color indexed="25"/>
      </top>
      <bottom style="thin">
        <color indexed="22"/>
      </bottom>
      <diagonal/>
    </border>
    <border>
      <left style="thin">
        <color indexed="25"/>
      </left>
      <right style="thin">
        <color indexed="25"/>
      </right>
      <top style="thin">
        <color indexed="25"/>
      </top>
      <bottom style="thin">
        <color indexed="22"/>
      </bottom>
      <diagonal/>
    </border>
    <border>
      <left style="thin">
        <color indexed="25"/>
      </left>
      <right style="thin">
        <color indexed="25"/>
      </right>
      <top style="thin">
        <color indexed="22"/>
      </top>
      <bottom style="thin">
        <color indexed="22"/>
      </bottom>
      <diagonal/>
    </border>
    <border>
      <left/>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47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3" fillId="2" borderId="5" applyNumberFormat="1" applyFont="1" applyFill="1" applyBorder="1" applyAlignment="1" applyProtection="0">
      <alignment vertical="bottom"/>
    </xf>
    <xf numFmtId="0" fontId="0" fillId="2" borderId="7" applyNumberFormat="0" applyFont="1" applyFill="1" applyBorder="1" applyAlignment="1" applyProtection="0">
      <alignment vertical="bottom"/>
    </xf>
    <xf numFmtId="49" fontId="0" fillId="2" borderId="8" applyNumberFormat="1" applyFont="1" applyFill="1" applyBorder="1" applyAlignment="1" applyProtection="0">
      <alignment vertical="bottom"/>
    </xf>
    <xf numFmtId="0" fontId="0" fillId="2" borderId="8" applyNumberFormat="0" applyFont="1" applyFill="1" applyBorder="1" applyAlignment="1" applyProtection="0">
      <alignment vertical="bottom"/>
    </xf>
    <xf numFmtId="0" fontId="0" fillId="2" borderId="9"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0" fontId="4" fillId="2" borderId="11" applyNumberFormat="0" applyFont="1" applyFill="1" applyBorder="1" applyAlignment="1" applyProtection="0">
      <alignment vertical="bottom"/>
    </xf>
    <xf numFmtId="49" fontId="0" fillId="2" borderId="12" applyNumberFormat="1" applyFont="1" applyFill="1" applyBorder="1" applyAlignment="1" applyProtection="0">
      <alignment vertical="bottom"/>
    </xf>
    <xf numFmtId="49" fontId="5" fillId="2" borderId="13" applyNumberFormat="1" applyFont="1" applyFill="1" applyBorder="1" applyAlignment="1" applyProtection="0">
      <alignment horizontal="center" vertical="center"/>
    </xf>
    <xf numFmtId="49" fontId="5" fillId="2" borderId="13" applyNumberFormat="1" applyFont="1" applyFill="1" applyBorder="1" applyAlignment="1" applyProtection="0">
      <alignment horizontal="center" vertical="center" wrapText="1"/>
    </xf>
    <xf numFmtId="49" fontId="6" fillId="2" borderId="13" applyNumberFormat="1" applyFont="1" applyFill="1" applyBorder="1" applyAlignment="1" applyProtection="0">
      <alignment horizontal="center" vertical="center"/>
    </xf>
    <xf numFmtId="49" fontId="5" fillId="2" borderId="14" applyNumberFormat="1" applyFont="1" applyFill="1" applyBorder="1" applyAlignment="1" applyProtection="0">
      <alignment horizontal="center" vertical="center"/>
    </xf>
    <xf numFmtId="0" fontId="5" fillId="2" borderId="15" applyNumberFormat="0" applyFont="1" applyFill="1" applyBorder="1" applyAlignment="1" applyProtection="0">
      <alignment horizontal="center" vertical="center"/>
    </xf>
    <xf numFmtId="49" fontId="5" fillId="2" borderId="13" applyNumberFormat="1" applyFont="1" applyFill="1" applyBorder="1" applyAlignment="1" applyProtection="0">
      <alignment horizontal="center" vertical="bottom" wrapText="1"/>
    </xf>
    <xf numFmtId="49" fontId="5" fillId="2" borderId="16" applyNumberFormat="1" applyFont="1" applyFill="1" applyBorder="1" applyAlignment="1" applyProtection="0">
      <alignment horizontal="center" vertical="bottom"/>
    </xf>
    <xf numFmtId="0" fontId="5" fillId="2" borderId="16" applyNumberFormat="0" applyFont="1" applyFill="1" applyBorder="1" applyAlignment="1" applyProtection="0">
      <alignment horizontal="center" vertical="bottom"/>
    </xf>
    <xf numFmtId="0" fontId="0" fillId="2" borderId="16" applyNumberFormat="0" applyFont="1" applyFill="1" applyBorder="1" applyAlignment="1" applyProtection="0">
      <alignment horizontal="center" vertical="bottom"/>
    </xf>
    <xf numFmtId="49" fontId="0" fillId="2" borderId="16" applyNumberFormat="1" applyFont="1" applyFill="1" applyBorder="1" applyAlignment="1" applyProtection="0">
      <alignment vertical="bottom"/>
    </xf>
    <xf numFmtId="49" fontId="3" fillId="2" borderId="14" applyNumberFormat="1" applyFont="1" applyFill="1" applyBorder="1" applyAlignment="1" applyProtection="0">
      <alignment horizontal="left" vertical="bottom"/>
    </xf>
    <xf numFmtId="0" fontId="3" fillId="2" borderId="17" applyNumberFormat="0" applyFont="1" applyFill="1" applyBorder="1" applyAlignment="1" applyProtection="0">
      <alignment horizontal="left" vertical="bottom"/>
    </xf>
    <xf numFmtId="0" fontId="3" fillId="2" borderId="15" applyNumberFormat="0" applyFont="1" applyFill="1" applyBorder="1" applyAlignment="1" applyProtection="0">
      <alignment horizontal="left" vertical="bottom"/>
    </xf>
    <xf numFmtId="0" fontId="0" fillId="2" borderId="18" applyNumberFormat="0" applyFont="1" applyFill="1" applyBorder="1" applyAlignment="1" applyProtection="0">
      <alignment vertical="bottom"/>
    </xf>
    <xf numFmtId="49" fontId="5" fillId="2" borderId="10" applyNumberFormat="1" applyFont="1" applyFill="1" applyBorder="1" applyAlignment="1" applyProtection="0">
      <alignment vertical="bottom"/>
    </xf>
    <xf numFmtId="0" fontId="5" fillId="2" borderId="19" applyNumberFormat="0" applyFont="1" applyFill="1" applyBorder="1" applyAlignment="1" applyProtection="0">
      <alignment horizontal="center" vertical="center"/>
    </xf>
    <xf numFmtId="0" fontId="5" fillId="2" borderId="19" applyNumberFormat="0" applyFont="1" applyFill="1" applyBorder="1" applyAlignment="1" applyProtection="0">
      <alignment horizontal="center" vertical="center" wrapText="1"/>
    </xf>
    <xf numFmtId="0" fontId="6" fillId="2" borderId="19" applyNumberFormat="0" applyFont="1" applyFill="1" applyBorder="1" applyAlignment="1" applyProtection="0">
      <alignment horizontal="center" vertical="center"/>
    </xf>
    <xf numFmtId="49" fontId="5" fillId="2" borderId="16" applyNumberFormat="1" applyFont="1" applyFill="1" applyBorder="1" applyAlignment="1" applyProtection="0">
      <alignment vertical="center"/>
    </xf>
    <xf numFmtId="0" fontId="5" fillId="2" borderId="19" applyNumberFormat="0" applyFont="1" applyFill="1" applyBorder="1" applyAlignment="1" applyProtection="0">
      <alignment horizontal="center" vertical="bottom" wrapText="1"/>
    </xf>
    <xf numFmtId="0" fontId="0" fillId="2" borderId="13" applyNumberFormat="0" applyFont="1" applyFill="1" applyBorder="1" applyAlignment="1" applyProtection="0">
      <alignment vertical="bottom"/>
    </xf>
    <xf numFmtId="49" fontId="0" fillId="2" borderId="20" applyNumberFormat="1" applyFont="1" applyFill="1" applyBorder="1" applyAlignment="1" applyProtection="0">
      <alignment horizontal="center" vertical="top" wrapText="1"/>
    </xf>
    <xf numFmtId="0" fontId="0" fillId="2" borderId="21" applyNumberFormat="0" applyFont="1" applyFill="1" applyBorder="1" applyAlignment="1" applyProtection="0">
      <alignment horizontal="center" vertical="top" wrapText="1"/>
    </xf>
    <xf numFmtId="0" fontId="0" fillId="2" borderId="22" applyNumberFormat="0" applyFont="1" applyFill="1" applyBorder="1" applyAlignment="1" applyProtection="0">
      <alignment horizontal="center" vertical="top" wrapText="1"/>
    </xf>
    <xf numFmtId="0" fontId="5" fillId="2" borderId="23" applyNumberFormat="0" applyFont="1" applyFill="1" applyBorder="1" applyAlignment="1" applyProtection="0">
      <alignment vertical="bottom"/>
    </xf>
    <xf numFmtId="49" fontId="5" fillId="3" borderId="24" applyNumberFormat="1" applyFont="1" applyFill="1" applyBorder="1" applyAlignment="1" applyProtection="0">
      <alignment vertical="bottom"/>
    </xf>
    <xf numFmtId="0" fontId="5" fillId="3" borderId="24" applyNumberFormat="0" applyFont="1" applyFill="1" applyBorder="1" applyAlignment="1" applyProtection="0">
      <alignment vertical="bottom"/>
    </xf>
    <xf numFmtId="49" fontId="5" fillId="3" borderId="24" applyNumberFormat="1" applyFont="1" applyFill="1" applyBorder="1" applyAlignment="1" applyProtection="0">
      <alignment vertical="top" wrapText="1"/>
    </xf>
    <xf numFmtId="49" fontId="5" fillId="2" borderId="25" applyNumberFormat="1" applyFont="1" applyFill="1" applyBorder="1" applyAlignment="1" applyProtection="0">
      <alignment vertical="bottom"/>
    </xf>
    <xf numFmtId="49" fontId="5" fillId="2" borderId="26" applyNumberFormat="1" applyFont="1" applyFill="1" applyBorder="1" applyAlignment="1" applyProtection="0">
      <alignment vertical="bottom"/>
    </xf>
    <xf numFmtId="0" fontId="5" fillId="4" borderId="24" applyNumberFormat="1" applyFont="1" applyFill="1" applyBorder="1" applyAlignment="1" applyProtection="0">
      <alignment vertical="bottom"/>
    </xf>
    <xf numFmtId="0" fontId="5" fillId="2" borderId="27" applyNumberFormat="1" applyFont="1" applyFill="1" applyBorder="1" applyAlignment="1" applyProtection="0">
      <alignment horizontal="center" vertical="bottom"/>
    </xf>
    <xf numFmtId="0" fontId="5" fillId="2" borderId="13" applyNumberFormat="1" applyFont="1" applyFill="1" applyBorder="1" applyAlignment="1" applyProtection="0">
      <alignment horizontal="center" vertical="bottom"/>
    </xf>
    <xf numFmtId="49" fontId="5" fillId="2" borderId="20" applyNumberFormat="1" applyFont="1" applyFill="1" applyBorder="1" applyAlignment="1" applyProtection="0">
      <alignment vertical="bottom"/>
    </xf>
    <xf numFmtId="49" fontId="5" fillId="2" borderId="21" applyNumberFormat="1" applyFont="1" applyFill="1" applyBorder="1" applyAlignment="1" applyProtection="0">
      <alignment vertical="bottom"/>
    </xf>
    <xf numFmtId="49" fontId="5" fillId="2" borderId="22" applyNumberFormat="1" applyFont="1" applyFill="1" applyBorder="1" applyAlignment="1" applyProtection="0">
      <alignment horizontal="left" vertical="top"/>
    </xf>
    <xf numFmtId="0" fontId="5" fillId="2" borderId="20" applyNumberFormat="0" applyFont="1" applyFill="1" applyBorder="1" applyAlignment="1" applyProtection="0">
      <alignment horizontal="left" vertical="top"/>
    </xf>
    <xf numFmtId="0" fontId="0" fillId="2" borderId="22" applyNumberFormat="0" applyFont="1" applyFill="1" applyBorder="1" applyAlignment="1" applyProtection="0">
      <alignment horizontal="left" vertical="top"/>
    </xf>
    <xf numFmtId="49" fontId="0" fillId="2" borderId="28" applyNumberFormat="1" applyFont="1" applyFill="1" applyBorder="1" applyAlignment="1" applyProtection="0">
      <alignment vertical="bottom"/>
    </xf>
    <xf numFmtId="0" fontId="0" fillId="2" borderId="18" applyNumberFormat="0" applyFont="1" applyFill="1" applyBorder="1" applyAlignment="1" applyProtection="0">
      <alignment horizontal="center" vertical="top" wrapText="1"/>
    </xf>
    <xf numFmtId="0" fontId="0" fillId="2" borderId="10" applyNumberFormat="0" applyFont="1" applyFill="1" applyBorder="1" applyAlignment="1" applyProtection="0">
      <alignment horizontal="center" vertical="top" wrapText="1"/>
    </xf>
    <xf numFmtId="0" fontId="0" fillId="2" borderId="12" applyNumberFormat="0" applyFont="1" applyFill="1" applyBorder="1" applyAlignment="1" applyProtection="0">
      <alignment horizontal="center" vertical="top" wrapText="1"/>
    </xf>
    <xf numFmtId="0" fontId="0" fillId="2" borderId="28" applyNumberFormat="0" applyFont="1" applyFill="1" applyBorder="1" applyAlignment="1" applyProtection="0">
      <alignment vertical="bottom"/>
    </xf>
    <xf numFmtId="49" fontId="5" fillId="2" borderId="16" applyNumberFormat="1" applyFont="1" applyFill="1" applyBorder="1" applyAlignment="1" applyProtection="0">
      <alignment vertical="bottom"/>
    </xf>
    <xf numFmtId="0" fontId="5" fillId="2" borderId="29" applyNumberFormat="0" applyFont="1" applyFill="1" applyBorder="1" applyAlignment="1" applyProtection="0">
      <alignment vertical="bottom"/>
    </xf>
    <xf numFmtId="49" fontId="5" fillId="3" borderId="5" applyNumberFormat="1" applyFont="1" applyFill="1" applyBorder="1" applyAlignment="1" applyProtection="0">
      <alignment vertical="bottom"/>
    </xf>
    <xf numFmtId="0" fontId="5" fillId="3" borderId="5" applyNumberFormat="0" applyFont="1" applyFill="1" applyBorder="1" applyAlignment="1" applyProtection="0">
      <alignment vertical="bottom"/>
    </xf>
    <xf numFmtId="49" fontId="5" fillId="3" borderId="5" applyNumberFormat="1" applyFont="1" applyFill="1" applyBorder="1" applyAlignment="1" applyProtection="0">
      <alignment vertical="top" wrapText="1"/>
    </xf>
    <xf numFmtId="49" fontId="5" fillId="2" borderId="30" applyNumberFormat="1" applyFont="1" applyFill="1" applyBorder="1" applyAlignment="1" applyProtection="0">
      <alignment vertical="bottom"/>
    </xf>
    <xf numFmtId="49" fontId="5" fillId="2" borderId="31" applyNumberFormat="1" applyFont="1" applyFill="1" applyBorder="1" applyAlignment="1" applyProtection="0">
      <alignment vertical="bottom"/>
    </xf>
    <xf numFmtId="0" fontId="5" fillId="4" borderId="5" applyNumberFormat="1" applyFont="1" applyFill="1" applyBorder="1" applyAlignment="1" applyProtection="0">
      <alignment vertical="bottom"/>
    </xf>
    <xf numFmtId="0" fontId="5" fillId="2" borderId="32" applyNumberFormat="1" applyFont="1" applyFill="1" applyBorder="1" applyAlignment="1" applyProtection="0">
      <alignment horizontal="center" vertical="bottom"/>
    </xf>
    <xf numFmtId="0" fontId="5" fillId="2" borderId="28" applyNumberFormat="1" applyFont="1" applyFill="1" applyBorder="1" applyAlignment="1" applyProtection="0">
      <alignment horizontal="center" vertical="bottom"/>
    </xf>
    <xf numFmtId="49" fontId="5" fillId="2" borderId="18" applyNumberFormat="1" applyFont="1" applyFill="1" applyBorder="1" applyAlignment="1" applyProtection="0">
      <alignment vertical="bottom"/>
    </xf>
    <xf numFmtId="0" fontId="5" fillId="2" borderId="33" applyNumberFormat="0" applyFont="1" applyFill="1" applyBorder="1" applyAlignment="1" applyProtection="0">
      <alignment horizontal="left" vertical="top"/>
    </xf>
    <xf numFmtId="0" fontId="5" fillId="2" borderId="34" applyNumberFormat="0" applyFont="1" applyFill="1" applyBorder="1" applyAlignment="1" applyProtection="0">
      <alignment horizontal="left" vertical="top"/>
    </xf>
    <xf numFmtId="0" fontId="0" fillId="2" borderId="33" applyNumberFormat="0" applyFont="1" applyFill="1" applyBorder="1" applyAlignment="1" applyProtection="0">
      <alignment horizontal="left" vertical="top"/>
    </xf>
    <xf numFmtId="49" fontId="5" fillId="2" borderId="17" applyNumberFormat="1" applyFont="1" applyFill="1" applyBorder="1" applyAlignment="1" applyProtection="0">
      <alignment horizontal="left" vertical="center" wrapText="1"/>
    </xf>
    <xf numFmtId="49" fontId="5" fillId="2" borderId="17" applyNumberFormat="1" applyFont="1" applyFill="1" applyBorder="1" applyAlignment="1" applyProtection="0">
      <alignment vertical="bottom"/>
    </xf>
    <xf numFmtId="49" fontId="0" fillId="2" borderId="17" applyNumberFormat="1" applyFont="1" applyFill="1" applyBorder="1" applyAlignment="1" applyProtection="0">
      <alignment vertical="bottom"/>
    </xf>
    <xf numFmtId="0" fontId="5" fillId="2" borderId="35" applyNumberFormat="0" applyFont="1" applyFill="1" applyBorder="1" applyAlignment="1" applyProtection="0">
      <alignment vertical="bottom"/>
    </xf>
    <xf numFmtId="49" fontId="5" fillId="2" borderId="10" applyNumberFormat="1" applyFont="1" applyFill="1" applyBorder="1" applyAlignment="1" applyProtection="0">
      <alignment horizontal="left" vertical="bottom"/>
    </xf>
    <xf numFmtId="0" fontId="5" fillId="5" borderId="36" applyNumberFormat="1" applyFont="1" applyFill="1" applyBorder="1" applyAlignment="1" applyProtection="0">
      <alignment vertical="bottom"/>
    </xf>
    <xf numFmtId="0" fontId="5" fillId="2" borderId="12" applyNumberFormat="1" applyFont="1" applyFill="1" applyBorder="1" applyAlignment="1" applyProtection="0">
      <alignment horizontal="center" vertical="bottom"/>
    </xf>
    <xf numFmtId="0" fontId="5" fillId="2" borderId="10" applyNumberFormat="0" applyFont="1" applyFill="1" applyBorder="1" applyAlignment="1" applyProtection="0">
      <alignment vertical="bottom"/>
    </xf>
    <xf numFmtId="0" fontId="5" fillId="2" borderId="22" applyNumberFormat="0" applyFont="1" applyFill="1" applyBorder="1" applyAlignment="1" applyProtection="0">
      <alignment horizontal="left" vertical="top"/>
    </xf>
    <xf numFmtId="0" fontId="5" fillId="2" borderId="13" applyNumberFormat="0" applyFont="1" applyFill="1" applyBorder="1" applyAlignment="1" applyProtection="0">
      <alignment horizontal="left" vertical="top"/>
    </xf>
    <xf numFmtId="0" fontId="0" fillId="2" borderId="12" applyNumberFormat="0" applyFont="1" applyFill="1" applyBorder="1" applyAlignment="1" applyProtection="0">
      <alignment vertical="bottom"/>
    </xf>
    <xf numFmtId="0" fontId="0" fillId="2" borderId="21" applyNumberFormat="0" applyFont="1" applyFill="1" applyBorder="1" applyAlignment="1" applyProtection="0">
      <alignment vertical="bottom"/>
    </xf>
    <xf numFmtId="0" fontId="5" fillId="2" borderId="21" applyNumberFormat="0" applyFont="1" applyFill="1" applyBorder="1" applyAlignment="1" applyProtection="0">
      <alignment vertical="bottom"/>
    </xf>
    <xf numFmtId="0" fontId="5" fillId="2" borderId="37" applyNumberFormat="0" applyFont="1" applyFill="1" applyBorder="1" applyAlignment="1" applyProtection="0">
      <alignment vertical="bottom"/>
    </xf>
    <xf numFmtId="0" fontId="5" fillId="6" borderId="5" applyNumberFormat="1" applyFont="1" applyFill="1" applyBorder="1" applyAlignment="1" applyProtection="0">
      <alignment vertical="bottom"/>
    </xf>
    <xf numFmtId="49" fontId="5" fillId="2" borderId="12" applyNumberFormat="1" applyFont="1" applyFill="1" applyBorder="1" applyAlignment="1" applyProtection="0">
      <alignment horizontal="left" vertical="top" wrapText="1"/>
    </xf>
    <xf numFmtId="0" fontId="5" fillId="2" borderId="18" applyNumberFormat="0" applyFont="1" applyFill="1" applyBorder="1" applyAlignment="1" applyProtection="0">
      <alignment horizontal="left" vertical="top" wrapText="1"/>
    </xf>
    <xf numFmtId="0" fontId="0" fillId="2" borderId="12" applyNumberFormat="0" applyFont="1" applyFill="1" applyBorder="1" applyAlignment="1" applyProtection="0">
      <alignment horizontal="left" vertical="top" wrapText="1"/>
    </xf>
    <xf numFmtId="49" fontId="0" fillId="2" borderId="10" applyNumberFormat="1" applyFont="1" applyFill="1" applyBorder="1" applyAlignment="1" applyProtection="0">
      <alignment vertical="bottom"/>
    </xf>
    <xf numFmtId="0" fontId="5" fillId="2" borderId="28" applyNumberFormat="0" applyFont="1" applyFill="1" applyBorder="1" applyAlignment="1" applyProtection="0">
      <alignment horizontal="center" vertical="bottom"/>
    </xf>
    <xf numFmtId="49" fontId="8" fillId="2" borderId="18" applyNumberFormat="1" applyFont="1" applyFill="1" applyBorder="1" applyAlignment="1" applyProtection="0">
      <alignment vertical="bottom"/>
    </xf>
    <xf numFmtId="0" fontId="5" fillId="2" borderId="12" applyNumberFormat="0" applyFont="1" applyFill="1" applyBorder="1" applyAlignment="1" applyProtection="0">
      <alignment horizontal="left" vertical="top" wrapText="1"/>
    </xf>
    <xf numFmtId="0" fontId="0" fillId="2" borderId="34" applyNumberFormat="0" applyFont="1" applyFill="1" applyBorder="1" applyAlignment="1" applyProtection="0">
      <alignment horizontal="center" vertical="top" wrapText="1"/>
    </xf>
    <xf numFmtId="0" fontId="0" fillId="2" borderId="11" applyNumberFormat="0" applyFont="1" applyFill="1" applyBorder="1" applyAlignment="1" applyProtection="0">
      <alignment horizontal="center" vertical="top" wrapText="1"/>
    </xf>
    <xf numFmtId="0" fontId="0" fillId="2" borderId="33" applyNumberFormat="0" applyFont="1" applyFill="1" applyBorder="1" applyAlignment="1" applyProtection="0">
      <alignment horizontal="center" vertical="top" wrapText="1"/>
    </xf>
    <xf numFmtId="0" fontId="5" fillId="2" borderId="10" applyNumberFormat="0" applyFont="1" applyFill="1" applyBorder="1" applyAlignment="1" applyProtection="0">
      <alignment horizontal="left" vertical="center" wrapText="1"/>
    </xf>
    <xf numFmtId="0" fontId="5" fillId="5" borderId="38" applyNumberFormat="1" applyFont="1" applyFill="1" applyBorder="1" applyAlignment="1" applyProtection="0">
      <alignment vertical="bottom"/>
    </xf>
    <xf numFmtId="0" fontId="5" fillId="2" borderId="28" applyNumberFormat="0" applyFont="1" applyFill="1" applyBorder="1" applyAlignment="1" applyProtection="0">
      <alignment horizontal="left" vertical="top" wrapText="1"/>
    </xf>
    <xf numFmtId="0" fontId="0" fillId="2" borderId="16" applyNumberFormat="0" applyFont="1" applyFill="1" applyBorder="1" applyAlignment="1" applyProtection="0">
      <alignment horizontal="center" vertical="top" wrapText="1"/>
    </xf>
    <xf numFmtId="0" fontId="0" fillId="2" borderId="14" applyNumberFormat="0" applyFont="1" applyFill="1" applyBorder="1" applyAlignment="1" applyProtection="0">
      <alignment horizontal="center" vertical="top" wrapText="1"/>
    </xf>
    <xf numFmtId="0" fontId="5" fillId="5" borderId="10" applyNumberFormat="1" applyFont="1" applyFill="1" applyBorder="1" applyAlignment="1" applyProtection="0">
      <alignment vertical="bottom"/>
    </xf>
    <xf numFmtId="0" fontId="5" fillId="2" borderId="39" applyNumberFormat="0" applyFont="1" applyFill="1" applyBorder="1" applyAlignment="1" applyProtection="0">
      <alignment vertical="bottom"/>
    </xf>
    <xf numFmtId="0" fontId="5" fillId="5" borderId="40" applyNumberFormat="1" applyFont="1" applyFill="1" applyBorder="1" applyAlignment="1" applyProtection="0">
      <alignment vertical="bottom"/>
    </xf>
    <xf numFmtId="0" fontId="0" fillId="2" borderId="13" applyNumberFormat="0" applyFont="1" applyFill="1" applyBorder="1" applyAlignment="1" applyProtection="0">
      <alignment horizontal="center" vertical="top" wrapText="1"/>
    </xf>
    <xf numFmtId="0" fontId="0" fillId="2" borderId="20" applyNumberFormat="0" applyFont="1" applyFill="1" applyBorder="1" applyAlignment="1" applyProtection="0">
      <alignment horizontal="center" vertical="top" wrapText="1"/>
    </xf>
    <xf numFmtId="0" fontId="0" fillId="2" borderId="18" applyNumberFormat="0" applyFont="1" applyFill="1" applyBorder="1" applyAlignment="1" applyProtection="0">
      <alignment vertical="top" wrapText="1"/>
    </xf>
    <xf numFmtId="49" fontId="0" fillId="2" borderId="18" applyNumberFormat="1" applyFont="1" applyFill="1" applyBorder="1" applyAlignment="1" applyProtection="0">
      <alignment vertical="bottom"/>
    </xf>
    <xf numFmtId="0" fontId="5" fillId="2" borderId="12" applyNumberFormat="0" applyFont="1" applyFill="1" applyBorder="1" applyAlignment="1" applyProtection="0">
      <alignment vertical="bottom"/>
    </xf>
    <xf numFmtId="49" fontId="5" fillId="2" borderId="10" applyNumberFormat="1" applyFont="1" applyFill="1" applyBorder="1" applyAlignment="1" applyProtection="0">
      <alignment horizontal="left" vertical="top"/>
    </xf>
    <xf numFmtId="0" fontId="5" fillId="2" borderId="10" applyNumberFormat="0" applyFont="1" applyFill="1" applyBorder="1" applyAlignment="1" applyProtection="0">
      <alignment horizontal="left" vertical="top"/>
    </xf>
    <xf numFmtId="0" fontId="5" fillId="2" borderId="12" applyNumberFormat="0" applyFont="1" applyFill="1" applyBorder="1" applyAlignment="1" applyProtection="0">
      <alignment horizontal="left" vertical="top"/>
    </xf>
    <xf numFmtId="49" fontId="5" fillId="2" borderId="28" applyNumberFormat="1" applyFont="1" applyFill="1" applyBorder="1" applyAlignment="1" applyProtection="0">
      <alignment horizontal="center" vertical="bottom"/>
    </xf>
    <xf numFmtId="49" fontId="0" fillId="2" borderId="10" applyNumberFormat="1" applyFont="1" applyFill="1" applyBorder="1" applyAlignment="1" applyProtection="0">
      <alignment horizontal="center" vertical="center" wrapText="1"/>
    </xf>
    <xf numFmtId="0" fontId="5" fillId="2" borderId="10" applyNumberFormat="0" applyFont="1" applyFill="1" applyBorder="1" applyAlignment="1" applyProtection="0">
      <alignment horizontal="left" vertical="bottom"/>
    </xf>
    <xf numFmtId="0" fontId="0" fillId="2" borderId="12" applyNumberFormat="0" applyFont="1" applyFill="1" applyBorder="1" applyAlignment="1" applyProtection="0">
      <alignment horizontal="left" vertical="bottom"/>
    </xf>
    <xf numFmtId="0" fontId="0" fillId="2" borderId="10" applyNumberFormat="0" applyFont="1" applyFill="1" applyBorder="1" applyAlignment="1" applyProtection="0">
      <alignment horizontal="center" vertical="center" wrapText="1"/>
    </xf>
    <xf numFmtId="49" fontId="5" fillId="3" borderId="8" applyNumberFormat="1" applyFont="1" applyFill="1" applyBorder="1" applyAlignment="1" applyProtection="0">
      <alignment vertical="bottom"/>
    </xf>
    <xf numFmtId="0" fontId="5" fillId="3" borderId="8" applyNumberFormat="0" applyFont="1" applyFill="1" applyBorder="1" applyAlignment="1" applyProtection="0">
      <alignment vertical="bottom"/>
    </xf>
    <xf numFmtId="49" fontId="5" fillId="3" borderId="8" applyNumberFormat="1" applyFont="1" applyFill="1" applyBorder="1" applyAlignment="1" applyProtection="0">
      <alignment vertical="top" wrapText="1"/>
    </xf>
    <xf numFmtId="49" fontId="5" fillId="3" borderId="2" applyNumberFormat="1" applyFont="1" applyFill="1" applyBorder="1" applyAlignment="1" applyProtection="0">
      <alignment vertical="bottom"/>
    </xf>
    <xf numFmtId="0" fontId="5" fillId="3" borderId="2" applyNumberFormat="0" applyFont="1" applyFill="1" applyBorder="1" applyAlignment="1" applyProtection="0">
      <alignment vertical="bottom"/>
    </xf>
    <xf numFmtId="0" fontId="5" fillId="4" borderId="2" applyNumberFormat="1" applyFont="1" applyFill="1" applyBorder="1" applyAlignment="1" applyProtection="0">
      <alignment vertical="bottom"/>
    </xf>
    <xf numFmtId="0" fontId="5" fillId="2" borderId="12" applyNumberFormat="0" applyFont="1" applyFill="1" applyBorder="1" applyAlignment="1" applyProtection="0">
      <alignment horizontal="left" vertical="bottom"/>
    </xf>
    <xf numFmtId="0" fontId="5" fillId="2" borderId="41" applyNumberFormat="0" applyFont="1" applyFill="1" applyBorder="1" applyAlignment="1" applyProtection="0">
      <alignment vertical="bottom"/>
    </xf>
    <xf numFmtId="0" fontId="5" fillId="2" borderId="18" applyNumberFormat="0" applyFont="1" applyFill="1" applyBorder="1" applyAlignment="1" applyProtection="0">
      <alignment horizontal="left" vertical="bottom"/>
    </xf>
    <xf numFmtId="49" fontId="5" fillId="2" borderId="23" applyNumberFormat="1" applyFont="1" applyFill="1" applyBorder="1" applyAlignment="1" applyProtection="0">
      <alignment vertical="bottom"/>
    </xf>
    <xf numFmtId="49" fontId="5" fillId="2" borderId="29" applyNumberFormat="1" applyFont="1" applyFill="1" applyBorder="1" applyAlignment="1" applyProtection="0">
      <alignment vertical="bottom"/>
    </xf>
    <xf numFmtId="0" fontId="5" fillId="7" borderId="36" applyNumberFormat="1" applyFont="1" applyFill="1" applyBorder="1" applyAlignment="1" applyProtection="0">
      <alignment vertical="bottom"/>
    </xf>
    <xf numFmtId="0" fontId="5" fillId="2" borderId="18" applyNumberFormat="0" applyFont="1" applyFill="1" applyBorder="1" applyAlignment="1" applyProtection="0">
      <alignment vertical="bottom"/>
    </xf>
    <xf numFmtId="49" fontId="8" fillId="2" borderId="42" applyNumberFormat="1" applyFont="1" applyFill="1" applyBorder="1" applyAlignment="1" applyProtection="0">
      <alignment vertical="bottom"/>
    </xf>
    <xf numFmtId="0" fontId="5" fillId="2" borderId="43" applyNumberFormat="0" applyFont="1" applyFill="1" applyBorder="1" applyAlignment="1" applyProtection="0">
      <alignment vertical="bottom"/>
    </xf>
    <xf numFmtId="49" fontId="5" fillId="2" borderId="12" applyNumberFormat="1" applyFont="1" applyFill="1" applyBorder="1" applyAlignment="1" applyProtection="0">
      <alignment horizontal="left" vertical="top"/>
    </xf>
    <xf numFmtId="0" fontId="5" fillId="2" borderId="18" applyNumberFormat="0" applyFont="1" applyFill="1" applyBorder="1" applyAlignment="1" applyProtection="0">
      <alignment horizontal="left" vertical="top"/>
    </xf>
    <xf numFmtId="0" fontId="0" fillId="2" borderId="12" applyNumberFormat="0" applyFont="1" applyFill="1" applyBorder="1" applyAlignment="1" applyProtection="0">
      <alignment horizontal="left" vertical="top"/>
    </xf>
    <xf numFmtId="49" fontId="5" fillId="2" borderId="41" applyNumberFormat="1" applyFont="1" applyFill="1" applyBorder="1" applyAlignment="1" applyProtection="0">
      <alignment vertical="bottom"/>
    </xf>
    <xf numFmtId="49" fontId="5" fillId="3" borderId="44" applyNumberFormat="1" applyFont="1" applyFill="1" applyBorder="1" applyAlignment="1" applyProtection="0">
      <alignment vertical="bottom"/>
    </xf>
    <xf numFmtId="0" fontId="5" fillId="3" borderId="44" applyNumberFormat="0" applyFont="1" applyFill="1" applyBorder="1" applyAlignment="1" applyProtection="0">
      <alignment vertical="bottom"/>
    </xf>
    <xf numFmtId="49" fontId="5" fillId="2" borderId="45" applyNumberFormat="1" applyFont="1" applyFill="1" applyBorder="1" applyAlignment="1" applyProtection="0">
      <alignment vertical="bottom"/>
    </xf>
    <xf numFmtId="49" fontId="5" fillId="2" borderId="46" applyNumberFormat="1" applyFont="1" applyFill="1" applyBorder="1" applyAlignment="1" applyProtection="0">
      <alignment vertical="bottom"/>
    </xf>
    <xf numFmtId="0" fontId="5" fillId="4" borderId="44" applyNumberFormat="1" applyFont="1" applyFill="1" applyBorder="1" applyAlignment="1" applyProtection="0">
      <alignment vertical="bottom"/>
    </xf>
    <xf numFmtId="0" fontId="5" fillId="2" borderId="47" applyNumberFormat="1" applyFont="1" applyFill="1" applyBorder="1" applyAlignment="1" applyProtection="0">
      <alignment horizontal="center" vertical="bottom"/>
    </xf>
    <xf numFmtId="49" fontId="5" fillId="2" borderId="19" applyNumberFormat="1" applyFont="1" applyFill="1" applyBorder="1" applyAlignment="1" applyProtection="0">
      <alignment horizontal="center" vertical="bottom"/>
    </xf>
    <xf numFmtId="49" fontId="5" fillId="2" borderId="34" applyNumberFormat="1" applyFont="1" applyFill="1" applyBorder="1" applyAlignment="1" applyProtection="0">
      <alignment vertical="bottom"/>
    </xf>
    <xf numFmtId="49" fontId="5" fillId="2" borderId="11" applyNumberFormat="1" applyFont="1" applyFill="1" applyBorder="1" applyAlignment="1" applyProtection="0">
      <alignment vertical="bottom"/>
    </xf>
    <xf numFmtId="0" fontId="5" fillId="2" borderId="11" applyNumberFormat="0" applyFont="1" applyFill="1" applyBorder="1" applyAlignment="1" applyProtection="0">
      <alignment horizontal="left" vertical="top"/>
    </xf>
    <xf numFmtId="0" fontId="5" fillId="2" borderId="48" applyNumberFormat="0" applyFont="1" applyFill="1" applyBorder="1" applyAlignment="1" applyProtection="0">
      <alignment vertical="bottom"/>
    </xf>
    <xf numFmtId="49" fontId="5" fillId="8" borderId="49" applyNumberFormat="1" applyFont="1" applyFill="1" applyBorder="1" applyAlignment="1" applyProtection="0">
      <alignment vertical="bottom"/>
    </xf>
    <xf numFmtId="0" fontId="5" fillId="8" borderId="49" applyNumberFormat="0" applyFont="1" applyFill="1" applyBorder="1" applyAlignment="1" applyProtection="0">
      <alignment vertical="bottom"/>
    </xf>
    <xf numFmtId="49" fontId="5" fillId="2" borderId="50" applyNumberFormat="1" applyFont="1" applyFill="1" applyBorder="1" applyAlignment="1" applyProtection="0">
      <alignment vertical="bottom"/>
    </xf>
    <xf numFmtId="49" fontId="5" fillId="2" borderId="51" applyNumberFormat="1" applyFont="1" applyFill="1" applyBorder="1" applyAlignment="1" applyProtection="0">
      <alignment vertical="bottom"/>
    </xf>
    <xf numFmtId="0" fontId="5" fillId="4" borderId="49" applyNumberFormat="1" applyFont="1" applyFill="1" applyBorder="1" applyAlignment="1" applyProtection="0">
      <alignment vertical="bottom"/>
    </xf>
    <xf numFmtId="49" fontId="5" fillId="2" borderId="52" applyNumberFormat="1" applyFont="1" applyFill="1" applyBorder="1" applyAlignment="1" applyProtection="0">
      <alignment horizontal="center" vertical="bottom"/>
    </xf>
    <xf numFmtId="49" fontId="5" fillId="2" borderId="14" applyNumberFormat="1" applyFont="1" applyFill="1" applyBorder="1" applyAlignment="1" applyProtection="0">
      <alignment vertical="bottom"/>
    </xf>
    <xf numFmtId="0" fontId="5" fillId="2" borderId="15" applyNumberFormat="0" applyFont="1" applyFill="1" applyBorder="1" applyAlignment="1" applyProtection="0">
      <alignment horizontal="center" vertical="bottom"/>
    </xf>
    <xf numFmtId="0" fontId="5" fillId="2" borderId="14" applyNumberFormat="0" applyFont="1" applyFill="1" applyBorder="1" applyAlignment="1" applyProtection="0">
      <alignment horizontal="center" vertical="bottom"/>
    </xf>
    <xf numFmtId="0" fontId="0" fillId="2" borderId="15" applyNumberFormat="0" applyFont="1" applyFill="1" applyBorder="1" applyAlignment="1" applyProtection="0">
      <alignment horizontal="center" vertical="bottom"/>
    </xf>
    <xf numFmtId="49" fontId="3" fillId="2" borderId="18" applyNumberFormat="1" applyFont="1" applyFill="1" applyBorder="1" applyAlignment="1" applyProtection="0">
      <alignment vertical="bottom"/>
    </xf>
    <xf numFmtId="0" fontId="5" fillId="4" borderId="49" applyNumberFormat="0" applyFont="1" applyFill="1" applyBorder="1" applyAlignment="1" applyProtection="0">
      <alignment vertical="bottom"/>
    </xf>
    <xf numFmtId="0" fontId="5" fillId="2" borderId="52" applyNumberFormat="1" applyFont="1" applyFill="1" applyBorder="1" applyAlignment="1" applyProtection="0">
      <alignment horizontal="center" vertical="bottom"/>
    </xf>
    <xf numFmtId="49" fontId="9" fillId="2" borderId="14" applyNumberFormat="1" applyFont="1" applyFill="1" applyBorder="1" applyAlignment="1" applyProtection="0">
      <alignment horizontal="left" vertical="bottom"/>
    </xf>
    <xf numFmtId="0" fontId="5" fillId="2" borderId="17"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0" fontId="3" fillId="2" borderId="18" applyNumberFormat="0" applyFont="1" applyFill="1" applyBorder="1" applyAlignment="1" applyProtection="0">
      <alignment vertical="bottom"/>
    </xf>
    <xf numFmtId="49" fontId="8" fillId="2" borderId="14" applyNumberFormat="1" applyFont="1" applyFill="1" applyBorder="1" applyAlignment="1" applyProtection="0">
      <alignment horizontal="left" vertical="bottom"/>
    </xf>
    <xf numFmtId="49" fontId="5" fillId="9" borderId="24" applyNumberFormat="1" applyFont="1" applyFill="1" applyBorder="1" applyAlignment="1" applyProtection="0">
      <alignment vertical="bottom"/>
    </xf>
    <xf numFmtId="0" fontId="5" fillId="9" borderId="24" applyNumberFormat="0" applyFont="1" applyFill="1" applyBorder="1" applyAlignment="1" applyProtection="0">
      <alignment vertical="bottom"/>
    </xf>
    <xf numFmtId="0" fontId="5" fillId="6" borderId="24" applyNumberFormat="1" applyFont="1" applyFill="1" applyBorder="1" applyAlignment="1" applyProtection="0">
      <alignment vertical="bottom"/>
    </xf>
    <xf numFmtId="49" fontId="5" fillId="2" borderId="21" applyNumberFormat="1" applyFont="1" applyFill="1" applyBorder="1" applyAlignment="1" applyProtection="0">
      <alignment horizontal="left" vertical="top" wrapText="1"/>
    </xf>
    <xf numFmtId="0" fontId="5" fillId="2" borderId="21" applyNumberFormat="0" applyFont="1" applyFill="1" applyBorder="1" applyAlignment="1" applyProtection="0">
      <alignment horizontal="left" vertical="top" wrapText="1"/>
    </xf>
    <xf numFmtId="0" fontId="0" fillId="2" borderId="22" applyNumberFormat="0" applyFont="1" applyFill="1" applyBorder="1" applyAlignment="1" applyProtection="0">
      <alignment horizontal="left" vertical="top" wrapText="1"/>
    </xf>
    <xf numFmtId="49" fontId="5" fillId="9" borderId="5" applyNumberFormat="1" applyFont="1" applyFill="1" applyBorder="1" applyAlignment="1" applyProtection="0">
      <alignment vertical="bottom"/>
    </xf>
    <xf numFmtId="0" fontId="5" fillId="9" borderId="5" applyNumberFormat="0" applyFont="1" applyFill="1" applyBorder="1" applyAlignment="1" applyProtection="0">
      <alignment vertical="bottom"/>
    </xf>
    <xf numFmtId="0" fontId="5" fillId="2" borderId="10" applyNumberFormat="0" applyFont="1" applyFill="1" applyBorder="1" applyAlignment="1" applyProtection="0">
      <alignment horizontal="left" vertical="top" wrapText="1"/>
    </xf>
    <xf numFmtId="0" fontId="5" fillId="2" borderId="11" applyNumberFormat="0" applyFont="1" applyFill="1" applyBorder="1" applyAlignment="1" applyProtection="0">
      <alignment horizontal="left" vertical="top" wrapText="1"/>
    </xf>
    <xf numFmtId="0" fontId="0" fillId="2" borderId="33" applyNumberFormat="0" applyFont="1" applyFill="1" applyBorder="1" applyAlignment="1" applyProtection="0">
      <alignment horizontal="left" vertical="top" wrapText="1"/>
    </xf>
    <xf numFmtId="0" fontId="5" fillId="2" borderId="17" applyNumberFormat="0" applyFont="1" applyFill="1" applyBorder="1" applyAlignment="1" applyProtection="0">
      <alignment horizontal="left" vertical="top" wrapText="1"/>
    </xf>
    <xf numFmtId="49" fontId="5" fillId="2" borderId="12" applyNumberFormat="1" applyFont="1" applyFill="1" applyBorder="1" applyAlignment="1" applyProtection="0">
      <alignment horizontal="center" vertical="bottom"/>
    </xf>
    <xf numFmtId="0" fontId="0" fillId="9" borderId="5" applyNumberFormat="0" applyFont="1" applyFill="1" applyBorder="1" applyAlignment="1" applyProtection="0">
      <alignment vertical="bottom"/>
    </xf>
    <xf numFmtId="49" fontId="5" fillId="2" borderId="10" applyNumberFormat="1" applyFont="1" applyFill="1" applyBorder="1" applyAlignment="1" applyProtection="0">
      <alignment horizontal="left" vertical="top" wrapText="1"/>
    </xf>
    <xf numFmtId="49" fontId="5" fillId="9" borderId="5" applyNumberFormat="1" applyFont="1" applyFill="1" applyBorder="1" applyAlignment="1" applyProtection="0">
      <alignment vertical="top" wrapText="1"/>
    </xf>
    <xf numFmtId="49" fontId="5" fillId="2" borderId="37" applyNumberFormat="1" applyFont="1" applyFill="1" applyBorder="1" applyAlignment="1" applyProtection="0">
      <alignment vertical="bottom"/>
    </xf>
    <xf numFmtId="0" fontId="5" fillId="2" borderId="10" applyNumberFormat="0" applyFont="1" applyFill="1" applyBorder="1" applyAlignment="1" applyProtection="0">
      <alignment horizontal="center" vertical="bottom"/>
    </xf>
    <xf numFmtId="0" fontId="5" fillId="2" borderId="12" applyNumberFormat="0" applyFont="1" applyFill="1" applyBorder="1" applyAlignment="1" applyProtection="0">
      <alignment horizontal="center" vertical="bottom"/>
    </xf>
    <xf numFmtId="49" fontId="5" fillId="2" borderId="32" applyNumberFormat="1" applyFont="1" applyFill="1" applyBorder="1" applyAlignment="1" applyProtection="0">
      <alignment horizontal="center" vertical="bottom"/>
    </xf>
    <xf numFmtId="0" fontId="5" fillId="7" borderId="38" applyNumberFormat="1" applyFont="1" applyFill="1" applyBorder="1" applyAlignment="1" applyProtection="0">
      <alignment vertical="bottom"/>
    </xf>
    <xf numFmtId="49" fontId="5" fillId="9" borderId="44" applyNumberFormat="1" applyFont="1" applyFill="1" applyBorder="1" applyAlignment="1" applyProtection="0">
      <alignment vertical="bottom"/>
    </xf>
    <xf numFmtId="0" fontId="5" fillId="9" borderId="44" applyNumberFormat="0" applyFont="1" applyFill="1" applyBorder="1" applyAlignment="1" applyProtection="0">
      <alignment vertical="bottom"/>
    </xf>
    <xf numFmtId="0" fontId="5" fillId="10" borderId="24" applyNumberFormat="0" applyFont="1" applyFill="1" applyBorder="1" applyAlignment="1" applyProtection="0">
      <alignment vertical="bottom"/>
    </xf>
    <xf numFmtId="0" fontId="5" fillId="2" borderId="13" applyNumberFormat="0" applyFont="1" applyFill="1" applyBorder="1" applyAlignment="1" applyProtection="0">
      <alignment horizontal="center" vertical="bottom"/>
    </xf>
    <xf numFmtId="0" fontId="5" fillId="10" borderId="5" applyNumberFormat="0" applyFont="1" applyFill="1" applyBorder="1" applyAlignment="1" applyProtection="0">
      <alignment vertical="bottom"/>
    </xf>
    <xf numFmtId="0" fontId="5" fillId="10" borderId="44" applyNumberFormat="0" applyFont="1" applyFill="1" applyBorder="1" applyAlignment="1" applyProtection="0">
      <alignment vertical="bottom"/>
    </xf>
    <xf numFmtId="0" fontId="5" fillId="2" borderId="19" applyNumberFormat="0" applyFont="1" applyFill="1" applyBorder="1" applyAlignment="1" applyProtection="0">
      <alignment horizontal="center" vertical="bottom"/>
    </xf>
    <xf numFmtId="0" fontId="5" fillId="2" borderId="11" applyNumberFormat="0" applyFont="1" applyFill="1" applyBorder="1" applyAlignment="1" applyProtection="0">
      <alignment vertical="bottom"/>
    </xf>
    <xf numFmtId="0" fontId="0" fillId="2" borderId="33" applyNumberFormat="0" applyFont="1" applyFill="1" applyBorder="1" applyAlignment="1" applyProtection="0">
      <alignment vertical="bottom"/>
    </xf>
    <xf numFmtId="49" fontId="5" fillId="2" borderId="48" applyNumberFormat="1" applyFont="1" applyFill="1" applyBorder="1" applyAlignment="1" applyProtection="0">
      <alignment vertical="bottom"/>
    </xf>
    <xf numFmtId="0" fontId="5" fillId="11" borderId="24" applyNumberFormat="0" applyFont="1" applyFill="1" applyBorder="1" applyAlignment="1" applyProtection="0">
      <alignment vertical="bottom"/>
    </xf>
    <xf numFmtId="0" fontId="5" fillId="6" borderId="49" applyNumberFormat="1" applyFont="1" applyFill="1" applyBorder="1" applyAlignment="1" applyProtection="0">
      <alignment vertical="bottom"/>
    </xf>
    <xf numFmtId="0" fontId="5" fillId="2" borderId="16" applyNumberFormat="1" applyFont="1" applyFill="1" applyBorder="1" applyAlignment="1" applyProtection="0">
      <alignment horizontal="center" vertical="bottom"/>
    </xf>
    <xf numFmtId="0" fontId="5" fillId="2" borderId="14" applyNumberFormat="0" applyFont="1" applyFill="1" applyBorder="1" applyAlignment="1" applyProtection="0">
      <alignment vertical="bottom"/>
    </xf>
    <xf numFmtId="0" fontId="5" fillId="6" borderId="44" applyNumberFormat="1" applyFont="1" applyFill="1" applyBorder="1" applyAlignment="1" applyProtection="0">
      <alignment vertical="bottom"/>
    </xf>
    <xf numFmtId="49" fontId="8" fillId="2" borderId="20" applyNumberFormat="1" applyFont="1" applyFill="1" applyBorder="1" applyAlignment="1" applyProtection="0">
      <alignment vertical="bottom"/>
    </xf>
    <xf numFmtId="0" fontId="0" fillId="2" borderId="22" applyNumberFormat="0" applyFont="1" applyFill="1" applyBorder="1" applyAlignment="1" applyProtection="0">
      <alignment vertical="bottom"/>
    </xf>
    <xf numFmtId="0" fontId="5" fillId="11" borderId="5" applyNumberFormat="0" applyFont="1" applyFill="1" applyBorder="1" applyAlignment="1" applyProtection="0">
      <alignment vertical="bottom"/>
    </xf>
    <xf numFmtId="49" fontId="5" fillId="11" borderId="5" applyNumberFormat="1" applyFont="1" applyFill="1" applyBorder="1" applyAlignment="1" applyProtection="0">
      <alignment vertical="bottom"/>
    </xf>
    <xf numFmtId="49" fontId="5" fillId="2" borderId="35" applyNumberFormat="1" applyFont="1" applyFill="1" applyBorder="1" applyAlignment="1" applyProtection="0">
      <alignment vertical="bottom"/>
    </xf>
    <xf numFmtId="49" fontId="5" fillId="2" borderId="3" applyNumberFormat="1" applyFont="1" applyFill="1" applyBorder="1" applyAlignment="1" applyProtection="0">
      <alignment vertical="bottom"/>
    </xf>
    <xf numFmtId="49" fontId="5" fillId="2" borderId="1" applyNumberFormat="1" applyFont="1" applyFill="1" applyBorder="1" applyAlignment="1" applyProtection="0">
      <alignment vertical="bottom"/>
    </xf>
    <xf numFmtId="0" fontId="5" fillId="2" borderId="53" applyNumberFormat="1" applyFont="1" applyFill="1" applyBorder="1" applyAlignment="1" applyProtection="0">
      <alignment horizontal="center" vertical="bottom"/>
    </xf>
    <xf numFmtId="0" fontId="5" fillId="2" borderId="54" applyNumberFormat="0" applyFont="1" applyFill="1" applyBorder="1" applyAlignment="1" applyProtection="0">
      <alignment horizontal="center" vertical="bottom"/>
    </xf>
    <xf numFmtId="49" fontId="5" fillId="2" borderId="42" applyNumberFormat="1" applyFont="1" applyFill="1" applyBorder="1" applyAlignment="1" applyProtection="0">
      <alignment vertical="bottom"/>
    </xf>
    <xf numFmtId="49" fontId="5" fillId="2" borderId="40" applyNumberFormat="1" applyFont="1" applyFill="1" applyBorder="1" applyAlignment="1" applyProtection="0">
      <alignment vertical="bottom"/>
    </xf>
    <xf numFmtId="0" fontId="5" fillId="2" borderId="40" applyNumberFormat="0" applyFont="1" applyFill="1" applyBorder="1" applyAlignment="1" applyProtection="0">
      <alignment vertical="bottom"/>
    </xf>
    <xf numFmtId="0" fontId="0" fillId="2" borderId="55" applyNumberFormat="0" applyFont="1" applyFill="1" applyBorder="1" applyAlignment="1" applyProtection="0">
      <alignment vertical="bottom"/>
    </xf>
    <xf numFmtId="49" fontId="5" fillId="2" borderId="39" applyNumberFormat="1" applyFont="1" applyFill="1" applyBorder="1" applyAlignment="1" applyProtection="0">
      <alignment vertical="bottom"/>
    </xf>
    <xf numFmtId="49" fontId="5" fillId="2" borderId="5" applyNumberFormat="1" applyFont="1" applyFill="1" applyBorder="1" applyAlignment="1" applyProtection="0">
      <alignment vertical="bottom"/>
    </xf>
    <xf numFmtId="49" fontId="5" fillId="2" borderId="56" applyNumberFormat="1" applyFont="1" applyFill="1" applyBorder="1" applyAlignment="1" applyProtection="0">
      <alignment horizontal="center" vertical="bottom"/>
    </xf>
    <xf numFmtId="0" fontId="5" fillId="2" borderId="57" applyNumberFormat="0" applyFont="1" applyFill="1" applyBorder="1" applyAlignment="1" applyProtection="0">
      <alignment horizontal="center" vertical="bottom"/>
    </xf>
    <xf numFmtId="0" fontId="5" fillId="2" borderId="5" applyNumberFormat="0" applyFont="1" applyFill="1" applyBorder="1" applyAlignment="1" applyProtection="0">
      <alignment vertical="bottom"/>
    </xf>
    <xf numFmtId="0" fontId="5" fillId="2" borderId="44" applyNumberFormat="0" applyFont="1" applyFill="1" applyBorder="1" applyAlignment="1" applyProtection="0">
      <alignment vertical="bottom"/>
    </xf>
    <xf numFmtId="0" fontId="0" fillId="2" borderId="56" applyNumberFormat="0" applyFont="1" applyFill="1" applyBorder="1" applyAlignment="1" applyProtection="0">
      <alignment vertical="bottom"/>
    </xf>
    <xf numFmtId="49" fontId="5" fillId="2" borderId="9" applyNumberFormat="1" applyFont="1" applyFill="1" applyBorder="1" applyAlignment="1" applyProtection="0">
      <alignment vertical="bottom"/>
    </xf>
    <xf numFmtId="49" fontId="5" fillId="2" borderId="38" applyNumberFormat="1" applyFont="1" applyFill="1" applyBorder="1" applyAlignment="1" applyProtection="0">
      <alignment vertical="bottom"/>
    </xf>
    <xf numFmtId="0" fontId="5" fillId="2" borderId="58" applyNumberFormat="1" applyFont="1" applyFill="1" applyBorder="1" applyAlignment="1" applyProtection="0">
      <alignment horizontal="center" vertical="bottom"/>
    </xf>
    <xf numFmtId="49" fontId="5" fillId="2" borderId="59" applyNumberFormat="1" applyFont="1" applyFill="1" applyBorder="1" applyAlignment="1" applyProtection="0">
      <alignment horizontal="center" vertical="bottom"/>
    </xf>
    <xf numFmtId="49" fontId="5" fillId="2" borderId="43" applyNumberFormat="1" applyFont="1" applyFill="1" applyBorder="1" applyAlignment="1" applyProtection="0">
      <alignment vertical="bottom"/>
    </xf>
    <xf numFmtId="0" fontId="5" fillId="2" borderId="38" applyNumberFormat="0" applyFont="1" applyFill="1" applyBorder="1" applyAlignment="1" applyProtection="0">
      <alignment vertical="bottom"/>
    </xf>
    <xf numFmtId="0" fontId="5" fillId="2" borderId="58" applyNumberFormat="0" applyFont="1" applyFill="1" applyBorder="1" applyAlignment="1" applyProtection="0">
      <alignment vertical="bottom"/>
    </xf>
    <xf numFmtId="0" fontId="5" fillId="7" borderId="40" applyNumberFormat="1" applyFont="1" applyFill="1" applyBorder="1" applyAlignment="1" applyProtection="0">
      <alignment vertical="bottom"/>
    </xf>
    <xf numFmtId="0" fontId="5" fillId="2" borderId="55" applyNumberFormat="1" applyFont="1" applyFill="1" applyBorder="1" applyAlignment="1" applyProtection="0">
      <alignment horizontal="center" vertical="bottom"/>
    </xf>
    <xf numFmtId="0" fontId="5" fillId="2" borderId="54" applyNumberFormat="1" applyFont="1" applyFill="1" applyBorder="1" applyAlignment="1" applyProtection="0">
      <alignment horizontal="center" vertical="bottom"/>
    </xf>
    <xf numFmtId="0" fontId="5" fillId="2" borderId="55" applyNumberFormat="0" applyFont="1" applyFill="1" applyBorder="1" applyAlignment="1" applyProtection="0">
      <alignment vertical="bottom"/>
    </xf>
    <xf numFmtId="0" fontId="0" fillId="2" borderId="60" applyNumberFormat="0" applyFont="1" applyFill="1" applyBorder="1" applyAlignment="1" applyProtection="0">
      <alignment vertical="bottom"/>
    </xf>
    <xf numFmtId="49" fontId="5" fillId="2" borderId="61" applyNumberFormat="1" applyFont="1" applyFill="1" applyBorder="1" applyAlignment="1" applyProtection="0">
      <alignment vertical="bottom"/>
    </xf>
    <xf numFmtId="0" fontId="5" fillId="11" borderId="44" applyNumberFormat="0" applyFont="1" applyFill="1" applyBorder="1" applyAlignment="1" applyProtection="0">
      <alignment vertical="bottom"/>
    </xf>
    <xf numFmtId="49" fontId="5" fillId="2" borderId="62" applyNumberFormat="1" applyFont="1" applyFill="1" applyBorder="1" applyAlignment="1" applyProtection="0">
      <alignment vertical="bottom"/>
    </xf>
    <xf numFmtId="49" fontId="5" fillId="2" borderId="63" applyNumberFormat="1" applyFont="1" applyFill="1" applyBorder="1" applyAlignment="1" applyProtection="0">
      <alignment vertical="bottom"/>
    </xf>
    <xf numFmtId="0" fontId="5" fillId="7" borderId="63" applyNumberFormat="1" applyFont="1" applyFill="1" applyBorder="1" applyAlignment="1" applyProtection="0">
      <alignment vertical="bottom"/>
    </xf>
    <xf numFmtId="0" fontId="5" fillId="2" borderId="64" applyNumberFormat="1" applyFont="1" applyFill="1" applyBorder="1" applyAlignment="1" applyProtection="0">
      <alignment horizontal="center" vertical="bottom"/>
    </xf>
    <xf numFmtId="0" fontId="5" fillId="2" borderId="65" applyNumberFormat="1" applyFont="1" applyFill="1" applyBorder="1" applyAlignment="1" applyProtection="0">
      <alignment horizontal="center" vertical="bottom"/>
    </xf>
    <xf numFmtId="49" fontId="5" fillId="2" borderId="66" applyNumberFormat="1" applyFont="1" applyFill="1" applyBorder="1" applyAlignment="1" applyProtection="0">
      <alignment vertical="bottom"/>
    </xf>
    <xf numFmtId="0" fontId="5" fillId="2" borderId="63" applyNumberFormat="0" applyFont="1" applyFill="1" applyBorder="1" applyAlignment="1" applyProtection="0">
      <alignment vertical="bottom"/>
    </xf>
    <xf numFmtId="0" fontId="5" fillId="2" borderId="64"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0" fontId="0" applyNumberFormat="1" applyFont="1" applyFill="0" applyBorder="0" applyAlignment="1" applyProtection="0">
      <alignment vertical="bottom"/>
    </xf>
    <xf numFmtId="0" fontId="5" fillId="2" borderId="28" applyNumberFormat="0" applyFont="1" applyFill="1" applyBorder="1" applyAlignment="1" applyProtection="0">
      <alignment horizontal="center" vertical="center"/>
    </xf>
    <xf numFmtId="49" fontId="5" fillId="2" borderId="28" applyNumberFormat="1" applyFont="1" applyFill="1" applyBorder="1" applyAlignment="1" applyProtection="0">
      <alignment horizontal="center" vertical="center"/>
    </xf>
    <xf numFmtId="49" fontId="5" fillId="3" borderId="44" applyNumberFormat="1" applyFont="1" applyFill="1" applyBorder="1" applyAlignment="1" applyProtection="0">
      <alignment vertical="top" wrapText="1"/>
    </xf>
    <xf numFmtId="49" fontId="5" fillId="2" borderId="11" applyNumberFormat="1" applyFont="1" applyFill="1" applyBorder="1" applyAlignment="1" applyProtection="0">
      <alignment horizontal="left" vertical="bottom"/>
    </xf>
    <xf numFmtId="0" fontId="5" fillId="5" borderId="11" applyNumberFormat="1" applyFont="1" applyFill="1" applyBorder="1" applyAlignment="1" applyProtection="0">
      <alignment vertical="bottom"/>
    </xf>
    <xf numFmtId="0" fontId="5" fillId="2" borderId="33" applyNumberFormat="1" applyFont="1" applyFill="1" applyBorder="1" applyAlignment="1" applyProtection="0">
      <alignment horizontal="center" vertical="bottom"/>
    </xf>
    <xf numFmtId="0" fontId="5" fillId="2" borderId="19" applyNumberFormat="1" applyFont="1" applyFill="1" applyBorder="1" applyAlignment="1" applyProtection="0">
      <alignment horizontal="center" vertical="bottom"/>
    </xf>
    <xf numFmtId="0" fontId="5" fillId="2" borderId="21" applyNumberFormat="1" applyFont="1" applyFill="1" applyBorder="1" applyAlignment="1" applyProtection="0">
      <alignment vertical="bottom"/>
    </xf>
    <xf numFmtId="0" fontId="5" fillId="2" borderId="21" applyNumberFormat="0" applyFont="1" applyFill="1" applyBorder="1" applyAlignment="1" applyProtection="0">
      <alignment horizontal="center" vertical="bottom"/>
    </xf>
    <xf numFmtId="49" fontId="5" fillId="2" borderId="21" applyNumberFormat="1" applyFont="1" applyFill="1" applyBorder="1" applyAlignment="1" applyProtection="0">
      <alignment horizontal="center" vertical="bottom"/>
    </xf>
    <xf numFmtId="0" fontId="5" fillId="2" borderId="21" applyNumberFormat="1" applyFont="1" applyFill="1" applyBorder="1" applyAlignment="1" applyProtection="0">
      <alignment horizontal="center" vertical="bottom"/>
    </xf>
    <xf numFmtId="0" fontId="5" fillId="2" borderId="10" applyNumberFormat="0" applyFont="1" applyFill="1" applyBorder="1" applyAlignment="1" applyProtection="0">
      <alignment vertical="top" wrapText="1"/>
    </xf>
    <xf numFmtId="49" fontId="5" fillId="2" borderId="10" applyNumberFormat="1" applyFont="1" applyFill="1" applyBorder="1" applyAlignment="1" applyProtection="0">
      <alignment horizontal="center" vertical="bottom"/>
    </xf>
    <xf numFmtId="0" fontId="5" fillId="2" borderId="10" applyNumberFormat="1" applyFont="1" applyFill="1" applyBorder="1" applyAlignment="1" applyProtection="0">
      <alignment vertical="bottom"/>
    </xf>
    <xf numFmtId="0" fontId="5" fillId="2" borderId="10" applyNumberFormat="1" applyFont="1" applyFill="1" applyBorder="1" applyAlignment="1" applyProtection="0">
      <alignment horizontal="center" vertical="bottom"/>
    </xf>
    <xf numFmtId="49" fontId="5" fillId="2" borderId="10" applyNumberFormat="1" applyFont="1" applyFill="1" applyBorder="1" applyAlignment="1" applyProtection="0">
      <alignment vertical="top" wrapText="1"/>
    </xf>
    <xf numFmtId="0" fontId="5" fillId="2" borderId="67" applyNumberFormat="0" applyFont="1" applyFill="1" applyBorder="1" applyAlignment="1" applyProtection="0">
      <alignment vertical="bottom"/>
    </xf>
    <xf numFmtId="0" fontId="5" fillId="2" borderId="67" applyNumberFormat="0" applyFont="1" applyFill="1" applyBorder="1" applyAlignment="1" applyProtection="0">
      <alignment vertical="top" wrapText="1"/>
    </xf>
    <xf numFmtId="0" fontId="5" fillId="2" borderId="67" applyNumberFormat="0" applyFont="1" applyFill="1" applyBorder="1" applyAlignment="1" applyProtection="0">
      <alignment horizontal="left" vertical="bottom"/>
    </xf>
    <xf numFmtId="0" fontId="5" fillId="2" borderId="67" applyNumberFormat="0" applyFont="1" applyFill="1" applyBorder="1" applyAlignment="1" applyProtection="0">
      <alignment horizontal="center" vertical="bottom"/>
    </xf>
    <xf numFmtId="49" fontId="5" fillId="2" borderId="67" applyNumberFormat="1" applyFont="1" applyFill="1" applyBorder="1" applyAlignment="1" applyProtection="0">
      <alignment horizontal="center" vertical="bottom"/>
    </xf>
    <xf numFmtId="0" fontId="5" fillId="2" borderId="67" applyNumberFormat="1" applyFont="1" applyFill="1" applyBorder="1" applyAlignment="1" applyProtection="0">
      <alignment horizontal="center" vertical="bottom"/>
    </xf>
    <xf numFmtId="0" fontId="5" fillId="2" borderId="68" applyNumberFormat="0" applyFont="1" applyFill="1" applyBorder="1" applyAlignment="1" applyProtection="0">
      <alignment vertical="bottom"/>
    </xf>
    <xf numFmtId="0" fontId="5" fillId="2" borderId="68" applyNumberFormat="0" applyFont="1" applyFill="1" applyBorder="1" applyAlignment="1" applyProtection="0">
      <alignment vertical="top" wrapText="1"/>
    </xf>
    <xf numFmtId="0" fontId="5" fillId="2" borderId="68" applyNumberFormat="0" applyFont="1" applyFill="1" applyBorder="1" applyAlignment="1" applyProtection="0">
      <alignment horizontal="left" vertical="bottom"/>
    </xf>
    <xf numFmtId="0" fontId="5" fillId="2" borderId="68" applyNumberFormat="0" applyFont="1" applyFill="1" applyBorder="1" applyAlignment="1" applyProtection="0">
      <alignment horizontal="center" vertical="bottom"/>
    </xf>
    <xf numFmtId="0" fontId="5" fillId="2" borderId="40" applyNumberFormat="0" applyFont="1" applyFill="1" applyBorder="1" applyAlignment="1" applyProtection="0">
      <alignment vertical="top" wrapText="1"/>
    </xf>
    <xf numFmtId="49" fontId="5" fillId="2" borderId="12" applyNumberFormat="1" applyFont="1" applyFill="1" applyBorder="1" applyAlignment="1" applyProtection="0">
      <alignment horizontal="center" vertical="center"/>
    </xf>
    <xf numFmtId="49" fontId="5" fillId="2" borderId="13" applyNumberFormat="1" applyFont="1" applyFill="1" applyBorder="1" applyAlignment="1" applyProtection="0">
      <alignment horizontal="center" vertical="bottom"/>
    </xf>
    <xf numFmtId="49" fontId="5" fillId="2" borderId="69" applyNumberFormat="1" applyFont="1" applyFill="1" applyBorder="1" applyAlignment="1" applyProtection="0">
      <alignment vertical="bottom"/>
    </xf>
    <xf numFmtId="49" fontId="5" fillId="2" borderId="70" applyNumberFormat="1" applyFont="1" applyFill="1" applyBorder="1" applyAlignment="1" applyProtection="0">
      <alignment vertical="bottom"/>
    </xf>
    <xf numFmtId="49" fontId="5" fillId="2" borderId="71" applyNumberFormat="1" applyFont="1" applyFill="1" applyBorder="1" applyAlignment="1" applyProtection="0">
      <alignment vertical="bottom"/>
    </xf>
    <xf numFmtId="49" fontId="5" fillId="2" borderId="72" applyNumberFormat="1" applyFont="1" applyFill="1" applyBorder="1" applyAlignment="1" applyProtection="0">
      <alignment horizontal="center" vertical="bottom"/>
    </xf>
    <xf numFmtId="49" fontId="5" fillId="2" borderId="73" applyNumberFormat="1" applyFont="1" applyFill="1" applyBorder="1" applyAlignment="1" applyProtection="0">
      <alignment horizontal="center" vertical="bottom"/>
    </xf>
    <xf numFmtId="49" fontId="5" fillId="2" borderId="44" applyNumberFormat="1" applyFont="1" applyFill="1" applyBorder="1" applyAlignment="1" applyProtection="0">
      <alignment vertical="bottom"/>
    </xf>
    <xf numFmtId="49" fontId="5" fillId="2" borderId="60" applyNumberFormat="1" applyFont="1" applyFill="1" applyBorder="1" applyAlignment="1" applyProtection="0">
      <alignment horizontal="center" vertical="bottom"/>
    </xf>
    <xf numFmtId="0" fontId="5" fillId="2" borderId="65" applyNumberFormat="0" applyFont="1" applyFill="1" applyBorder="1" applyAlignment="1" applyProtection="0">
      <alignment horizontal="center" vertical="bottom"/>
    </xf>
    <xf numFmtId="49" fontId="5" fillId="8" borderId="24" applyNumberFormat="1" applyFont="1" applyFill="1" applyBorder="1" applyAlignment="1" applyProtection="0">
      <alignment vertical="bottom"/>
    </xf>
    <xf numFmtId="0" fontId="5" fillId="8" borderId="24" applyNumberFormat="0" applyFont="1" applyFill="1" applyBorder="1" applyAlignment="1" applyProtection="0">
      <alignment vertical="bottom"/>
    </xf>
    <xf numFmtId="49" fontId="5" fillId="9" borderId="8" applyNumberFormat="1" applyFont="1" applyFill="1" applyBorder="1" applyAlignment="1" applyProtection="0">
      <alignment vertical="bottom"/>
    </xf>
    <xf numFmtId="0" fontId="5" fillId="9" borderId="8" applyNumberFormat="0" applyFont="1" applyFill="1" applyBorder="1" applyAlignment="1" applyProtection="0">
      <alignment vertical="bottom"/>
    </xf>
    <xf numFmtId="0" fontId="5" fillId="4" borderId="8" applyNumberFormat="1" applyFont="1" applyFill="1" applyBorder="1" applyAlignment="1" applyProtection="0">
      <alignment vertical="bottom"/>
    </xf>
    <xf numFmtId="49" fontId="5" fillId="9" borderId="44" applyNumberFormat="1" applyFont="1" applyFill="1" applyBorder="1" applyAlignment="1" applyProtection="0">
      <alignment vertical="top" wrapText="1"/>
    </xf>
    <xf numFmtId="0" fontId="5" fillId="2" borderId="20" applyNumberFormat="1" applyFont="1" applyFill="1" applyBorder="1" applyAlignment="1" applyProtection="0">
      <alignment horizontal="center" vertical="bottom"/>
    </xf>
    <xf numFmtId="0" fontId="5" fillId="2" borderId="74" applyNumberFormat="0" applyFont="1" applyFill="1" applyBorder="1" applyAlignment="1" applyProtection="0">
      <alignment vertical="bottom"/>
    </xf>
    <xf numFmtId="0" fontId="5" fillId="2" borderId="74" applyNumberFormat="0" applyFont="1" applyFill="1" applyBorder="1" applyAlignment="1" applyProtection="0">
      <alignment horizontal="center" vertical="bottom"/>
    </xf>
    <xf numFmtId="0" fontId="5" fillId="2" borderId="75" applyNumberFormat="0" applyFont="1" applyFill="1" applyBorder="1" applyAlignment="1" applyProtection="0">
      <alignment vertical="bottom"/>
    </xf>
    <xf numFmtId="0" fontId="5" fillId="2" borderId="75" applyNumberFormat="0" applyFont="1" applyFill="1" applyBorder="1" applyAlignment="1" applyProtection="0">
      <alignment vertical="top" wrapText="1"/>
    </xf>
    <xf numFmtId="0" fontId="5" fillId="2" borderId="75" applyNumberFormat="0" applyFont="1" applyFill="1" applyBorder="1" applyAlignment="1" applyProtection="0">
      <alignment horizontal="left" vertical="bottom"/>
    </xf>
    <xf numFmtId="0" fontId="5" fillId="2" borderId="75" applyNumberFormat="0" applyFont="1" applyFill="1" applyBorder="1" applyAlignment="1" applyProtection="0">
      <alignment horizontal="center" vertical="bottom"/>
    </xf>
    <xf numFmtId="0" fontId="5" fillId="2" borderId="11" applyNumberFormat="0" applyFont="1" applyFill="1" applyBorder="1" applyAlignment="1" applyProtection="0">
      <alignment vertical="top" wrapText="1"/>
    </xf>
    <xf numFmtId="0" fontId="5" fillId="2" borderId="11" applyNumberFormat="0" applyFont="1" applyFill="1" applyBorder="1" applyAlignment="1" applyProtection="0">
      <alignment horizontal="left" vertical="bottom"/>
    </xf>
    <xf numFmtId="0" fontId="5" fillId="2" borderId="11" applyNumberFormat="0" applyFont="1" applyFill="1" applyBorder="1" applyAlignment="1" applyProtection="0">
      <alignment horizontal="center" vertical="bottom"/>
    </xf>
    <xf numFmtId="49" fontId="5" fillId="2" borderId="33" applyNumberFormat="1" applyFont="1" applyFill="1" applyBorder="1" applyAlignment="1" applyProtection="0">
      <alignment horizontal="center" vertical="center"/>
    </xf>
    <xf numFmtId="49" fontId="5" fillId="2" borderId="19" applyNumberFormat="1" applyFont="1" applyFill="1" applyBorder="1" applyAlignment="1" applyProtection="0">
      <alignment horizontal="center" vertical="center"/>
    </xf>
    <xf numFmtId="0" fontId="5" fillId="7" borderId="21" applyNumberFormat="1" applyFont="1" applyFill="1" applyBorder="1" applyAlignment="1" applyProtection="0">
      <alignment vertical="bottom"/>
    </xf>
    <xf numFmtId="0" fontId="5" fillId="2" borderId="22" applyNumberFormat="1" applyFont="1" applyFill="1" applyBorder="1" applyAlignment="1" applyProtection="0">
      <alignment horizontal="center" vertical="bottom"/>
    </xf>
    <xf numFmtId="0" fontId="5" fillId="7"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10" fillId="2" borderId="76" applyNumberFormat="1" applyFont="1" applyFill="1" applyBorder="1" applyAlignment="1" applyProtection="0">
      <alignment horizontal="center" vertical="center"/>
    </xf>
    <xf numFmtId="0" fontId="10" fillId="2" borderId="77" applyNumberFormat="0" applyFont="1" applyFill="1" applyBorder="1" applyAlignment="1" applyProtection="0">
      <alignment horizontal="center" vertical="center"/>
    </xf>
    <xf numFmtId="0" fontId="10" fillId="2" borderId="78" applyNumberFormat="0" applyFont="1" applyFill="1" applyBorder="1" applyAlignment="1" applyProtection="0">
      <alignment horizontal="center" vertical="center"/>
    </xf>
    <xf numFmtId="0" fontId="10" fillId="2" borderId="79" applyNumberFormat="0" applyFont="1" applyFill="1" applyBorder="1" applyAlignment="1" applyProtection="0">
      <alignment horizontal="center" vertical="center"/>
    </xf>
    <xf numFmtId="49" fontId="11" fillId="12" borderId="80" applyNumberFormat="1" applyFont="1" applyFill="1" applyBorder="1" applyAlignment="1" applyProtection="0">
      <alignment horizontal="center" vertical="center"/>
    </xf>
    <xf numFmtId="49" fontId="11" fillId="12" borderId="81" applyNumberFormat="1" applyFont="1" applyFill="1" applyBorder="1" applyAlignment="1" applyProtection="0">
      <alignment horizontal="center" vertical="center"/>
    </xf>
    <xf numFmtId="0" fontId="0" fillId="13" borderId="82" applyNumberFormat="0" applyFont="1" applyFill="1" applyBorder="1" applyAlignment="1" applyProtection="0">
      <alignment vertical="bottom"/>
    </xf>
    <xf numFmtId="49" fontId="11" fillId="12" borderId="82" applyNumberFormat="1" applyFont="1" applyFill="1" applyBorder="1" applyAlignment="1" applyProtection="0">
      <alignment horizontal="center" vertical="center"/>
    </xf>
    <xf numFmtId="49" fontId="11" fillId="12" borderId="83" applyNumberFormat="1" applyFont="1" applyFill="1" applyBorder="1" applyAlignment="1" applyProtection="0">
      <alignment horizontal="center" vertical="center"/>
    </xf>
    <xf numFmtId="0" fontId="11" fillId="13" borderId="84" applyNumberFormat="0" applyFont="1" applyFill="1" applyBorder="1" applyAlignment="1" applyProtection="0">
      <alignment horizontal="center" vertical="center"/>
    </xf>
    <xf numFmtId="0" fontId="11" fillId="13" borderId="85" applyNumberFormat="0" applyFont="1" applyFill="1" applyBorder="1" applyAlignment="1" applyProtection="0">
      <alignment horizontal="center" vertical="center"/>
    </xf>
    <xf numFmtId="49" fontId="12" fillId="12" borderId="86" applyNumberFormat="1" applyFont="1" applyFill="1" applyBorder="1" applyAlignment="1" applyProtection="0">
      <alignment horizontal="center" vertical="center"/>
    </xf>
    <xf numFmtId="49" fontId="5" fillId="2" borderId="87" applyNumberFormat="1" applyFont="1" applyFill="1" applyBorder="1" applyAlignment="1" applyProtection="0">
      <alignment horizontal="center" vertical="center"/>
    </xf>
    <xf numFmtId="49" fontId="5" fillId="2" borderId="88" applyNumberFormat="1" applyFont="1" applyFill="1" applyBorder="1" applyAlignment="1" applyProtection="0">
      <alignment horizontal="center" vertical="center"/>
    </xf>
    <xf numFmtId="0" fontId="5" fillId="2" borderId="88" applyNumberFormat="1" applyFont="1" applyFill="1" applyBorder="1" applyAlignment="1" applyProtection="0">
      <alignment horizontal="center" vertical="center"/>
    </xf>
    <xf numFmtId="0" fontId="5" fillId="2" borderId="89" applyNumberFormat="1" applyFont="1" applyFill="1" applyBorder="1" applyAlignment="1" applyProtection="0">
      <alignment horizontal="center" vertical="center"/>
    </xf>
    <xf numFmtId="0" fontId="0" fillId="2" borderId="90" applyNumberFormat="0" applyFont="1" applyFill="1" applyBorder="1" applyAlignment="1" applyProtection="0">
      <alignment horizontal="center" vertical="center"/>
    </xf>
    <xf numFmtId="0" fontId="0" fillId="2" borderId="91" applyNumberFormat="0" applyFont="1" applyFill="1" applyBorder="1" applyAlignment="1" applyProtection="0">
      <alignment horizontal="center" vertical="center"/>
    </xf>
    <xf numFmtId="0" fontId="14" fillId="12" borderId="92" applyNumberFormat="0" applyFont="1" applyFill="1" applyBorder="1" applyAlignment="1" applyProtection="0">
      <alignment horizontal="center" vertical="center"/>
    </xf>
    <xf numFmtId="49" fontId="5" fillId="2" borderId="93" applyNumberFormat="1" applyFont="1" applyFill="1" applyBorder="1" applyAlignment="1" applyProtection="0">
      <alignment horizontal="center" vertical="center"/>
    </xf>
    <xf numFmtId="49" fontId="5" fillId="2" borderId="94" applyNumberFormat="1" applyFont="1" applyFill="1" applyBorder="1" applyAlignment="1" applyProtection="0">
      <alignment horizontal="center" vertical="center"/>
    </xf>
    <xf numFmtId="0" fontId="5" fillId="2" borderId="94" applyNumberFormat="1" applyFont="1" applyFill="1" applyBorder="1" applyAlignment="1" applyProtection="0">
      <alignment horizontal="center" vertical="center"/>
    </xf>
    <xf numFmtId="0" fontId="5" fillId="2" borderId="95" applyNumberFormat="1" applyFont="1" applyFill="1" applyBorder="1" applyAlignment="1" applyProtection="0">
      <alignment horizontal="center" vertical="center"/>
    </xf>
    <xf numFmtId="0" fontId="0" fillId="2" borderId="93" applyNumberFormat="0" applyFont="1" applyFill="1" applyBorder="1" applyAlignment="1" applyProtection="0">
      <alignment horizontal="center" vertical="center"/>
    </xf>
    <xf numFmtId="0" fontId="0" fillId="2" borderId="94" applyNumberFormat="0" applyFont="1" applyFill="1" applyBorder="1" applyAlignment="1" applyProtection="0">
      <alignment horizontal="center" vertical="center"/>
    </xf>
    <xf numFmtId="0" fontId="14" fillId="12" borderId="92" applyNumberFormat="0" applyFont="1" applyFill="1" applyBorder="1" applyAlignment="1" applyProtection="0">
      <alignment vertical="bottom"/>
    </xf>
    <xf numFmtId="0" fontId="0" fillId="2" borderId="95" applyNumberFormat="0" applyFont="1" applyFill="1" applyBorder="1" applyAlignment="1" applyProtection="0">
      <alignment horizontal="center" vertical="center"/>
    </xf>
    <xf numFmtId="49" fontId="12" fillId="12" borderId="92" applyNumberFormat="1" applyFont="1" applyFill="1" applyBorder="1" applyAlignment="1" applyProtection="0">
      <alignment horizontal="center" vertical="center"/>
    </xf>
    <xf numFmtId="49" fontId="0" fillId="2" borderId="93" applyNumberFormat="1" applyFont="1" applyFill="1" applyBorder="1" applyAlignment="1" applyProtection="0">
      <alignment horizontal="center" vertical="center"/>
    </xf>
    <xf numFmtId="49" fontId="0" fillId="2" borderId="94" applyNumberFormat="1" applyFont="1" applyFill="1" applyBorder="1" applyAlignment="1" applyProtection="0">
      <alignment horizontal="center" vertical="center"/>
    </xf>
    <xf numFmtId="49" fontId="12" fillId="12" borderId="96" applyNumberFormat="1" applyFont="1" applyFill="1" applyBorder="1" applyAlignment="1" applyProtection="0">
      <alignment horizontal="center" vertical="center"/>
    </xf>
    <xf numFmtId="49" fontId="5" fillId="2" borderId="97" applyNumberFormat="1" applyFont="1" applyFill="1" applyBorder="1" applyAlignment="1" applyProtection="0">
      <alignment horizontal="center" vertical="center"/>
    </xf>
    <xf numFmtId="49" fontId="5" fillId="2" borderId="98" applyNumberFormat="1" applyFont="1" applyFill="1" applyBorder="1" applyAlignment="1" applyProtection="0">
      <alignment horizontal="center" vertical="center"/>
    </xf>
    <xf numFmtId="0" fontId="5" fillId="2" borderId="98" applyNumberFormat="1" applyFont="1" applyFill="1" applyBorder="1" applyAlignment="1" applyProtection="0">
      <alignment horizontal="center" vertical="center"/>
    </xf>
    <xf numFmtId="0" fontId="5" fillId="2" borderId="99" applyNumberFormat="1" applyFont="1" applyFill="1" applyBorder="1" applyAlignment="1" applyProtection="0">
      <alignment horizontal="center" vertical="center"/>
    </xf>
    <xf numFmtId="0" fontId="14" fillId="14" borderId="100" applyNumberFormat="0" applyFont="1" applyFill="1" applyBorder="1" applyAlignment="1" applyProtection="0">
      <alignment horizontal="center" vertical="center"/>
    </xf>
    <xf numFmtId="0" fontId="0" fillId="2" borderId="101" applyNumberFormat="0" applyFont="1" applyFill="1" applyBorder="1" applyAlignment="1" applyProtection="0">
      <alignment horizontal="center" vertical="center"/>
    </xf>
    <xf numFmtId="0" fontId="0" fillId="2" borderId="88" applyNumberFormat="0" applyFont="1" applyFill="1" applyBorder="1" applyAlignment="1" applyProtection="0">
      <alignment horizontal="center" vertical="center"/>
    </xf>
    <xf numFmtId="0" fontId="14" fillId="14" borderId="102" applyNumberFormat="0" applyFont="1" applyFill="1" applyBorder="1" applyAlignment="1" applyProtection="0">
      <alignment horizontal="center" vertical="center"/>
    </xf>
    <xf numFmtId="0" fontId="0" fillId="2" borderId="103" applyNumberFormat="0" applyFont="1" applyFill="1" applyBorder="1" applyAlignment="1" applyProtection="0">
      <alignment horizontal="center" vertical="center"/>
    </xf>
    <xf numFmtId="0" fontId="0" applyNumberFormat="1" applyFont="1" applyFill="0" applyBorder="0" applyAlignment="1" applyProtection="0">
      <alignment vertical="bottom"/>
    </xf>
    <xf numFmtId="49" fontId="10" fillId="2" borderId="104" applyNumberFormat="1" applyFont="1" applyFill="1" applyBorder="1" applyAlignment="1" applyProtection="0">
      <alignment horizontal="center" vertical="center"/>
    </xf>
    <xf numFmtId="0" fontId="0" fillId="13" borderId="85" applyNumberFormat="0" applyFont="1" applyFill="1" applyBorder="1" applyAlignment="1" applyProtection="0">
      <alignment vertical="bottom"/>
    </xf>
    <xf numFmtId="49" fontId="0" fillId="13" borderId="94" applyNumberFormat="1" applyFont="1" applyFill="1" applyBorder="1" applyAlignment="1" applyProtection="0">
      <alignment vertical="bottom"/>
    </xf>
    <xf numFmtId="0" fontId="0" fillId="2" borderId="105" applyNumberFormat="0" applyFont="1" applyFill="1" applyBorder="1" applyAlignment="1" applyProtection="0">
      <alignment vertical="bottom"/>
    </xf>
    <xf numFmtId="49" fontId="0" fillId="14" borderId="91" applyNumberFormat="1" applyFont="1" applyFill="1" applyBorder="1" applyAlignment="1" applyProtection="0">
      <alignment vertical="bottom"/>
    </xf>
    <xf numFmtId="1" fontId="0" fillId="2" borderId="94" applyNumberFormat="1" applyFont="1" applyFill="1" applyBorder="1" applyAlignment="1" applyProtection="0">
      <alignment vertical="bottom"/>
    </xf>
    <xf numFmtId="1" fontId="3" fillId="2" borderId="94" applyNumberFormat="1" applyFont="1" applyFill="1" applyBorder="1" applyAlignment="1" applyProtection="0">
      <alignment vertical="bottom"/>
    </xf>
    <xf numFmtId="49" fontId="0" fillId="14" borderId="94" applyNumberFormat="1" applyFont="1" applyFill="1" applyBorder="1" applyAlignment="1" applyProtection="0">
      <alignment vertical="bottom"/>
    </xf>
    <xf numFmtId="0" fontId="0" fillId="14" borderId="94" applyNumberFormat="0" applyFont="1" applyFill="1" applyBorder="1" applyAlignment="1" applyProtection="0">
      <alignment vertical="bottom"/>
    </xf>
    <xf numFmtId="2" fontId="0" fillId="2" borderId="94" applyNumberFormat="1" applyFont="1" applyFill="1" applyBorder="1" applyAlignment="1" applyProtection="0">
      <alignment vertical="bottom"/>
    </xf>
    <xf numFmtId="0" fontId="0" fillId="14" borderId="102" applyNumberFormat="0" applyFont="1" applyFill="1" applyBorder="1" applyAlignment="1" applyProtection="0">
      <alignment vertical="bottom"/>
    </xf>
    <xf numFmtId="0" fontId="0" fillId="2" borderId="103" applyNumberFormat="0" applyFont="1" applyFill="1" applyBorder="1" applyAlignment="1" applyProtection="0">
      <alignment vertical="bottom"/>
    </xf>
    <xf numFmtId="0" fontId="0" fillId="2" borderId="94" applyNumberFormat="0" applyFont="1" applyFill="1" applyBorder="1" applyAlignment="1" applyProtection="0">
      <alignment vertical="bottom"/>
    </xf>
    <xf numFmtId="0" fontId="0" fillId="2" borderId="106" applyNumberFormat="0" applyFont="1" applyFill="1" applyBorder="1" applyAlignment="1" applyProtection="0">
      <alignment vertical="bottom"/>
    </xf>
    <xf numFmtId="0" fontId="0" fillId="2" borderId="107" applyNumberFormat="0" applyFont="1" applyFill="1" applyBorder="1" applyAlignment="1" applyProtection="0">
      <alignment vertical="bottom"/>
    </xf>
    <xf numFmtId="49" fontId="10" fillId="2" borderId="108" applyNumberFormat="1" applyFont="1" applyFill="1" applyBorder="1" applyAlignment="1" applyProtection="0">
      <alignment horizontal="center" vertical="center"/>
    </xf>
    <xf numFmtId="0" fontId="10" fillId="2" borderId="109" applyNumberFormat="0" applyFont="1" applyFill="1" applyBorder="1" applyAlignment="1" applyProtection="0">
      <alignment horizontal="center" vertical="center"/>
    </xf>
    <xf numFmtId="0" fontId="0" fillId="2" borderId="109" applyNumberFormat="0" applyFont="1" applyFill="1" applyBorder="1" applyAlignment="1" applyProtection="0">
      <alignment vertical="bottom"/>
    </xf>
    <xf numFmtId="0" fontId="0" fillId="13" borderId="110" applyNumberFormat="0" applyFont="1" applyFill="1" applyBorder="1" applyAlignment="1" applyProtection="0">
      <alignment vertical="bottom"/>
    </xf>
    <xf numFmtId="49" fontId="0" fillId="13" borderId="111" applyNumberFormat="1" applyFont="1" applyFill="1" applyBorder="1" applyAlignment="1" applyProtection="0">
      <alignment vertical="bottom"/>
    </xf>
    <xf numFmtId="49" fontId="0" fillId="13" borderId="112" applyNumberFormat="1" applyFont="1" applyFill="1" applyBorder="1" applyAlignment="1" applyProtection="0">
      <alignment vertical="bottom"/>
    </xf>
    <xf numFmtId="49" fontId="0" fillId="15" borderId="113" applyNumberFormat="1" applyFont="1" applyFill="1" applyBorder="1" applyAlignment="1" applyProtection="0">
      <alignment horizontal="center" vertical="bottom"/>
    </xf>
    <xf numFmtId="49" fontId="0" fillId="15" borderId="114" applyNumberFormat="1" applyFont="1" applyFill="1" applyBorder="1" applyAlignment="1" applyProtection="0">
      <alignment horizontal="center" vertical="bottom"/>
    </xf>
    <xf numFmtId="49" fontId="0" fillId="13" borderId="115" applyNumberFormat="1" applyFont="1" applyFill="1" applyBorder="1" applyAlignment="1" applyProtection="0">
      <alignment horizontal="center" vertical="bottom"/>
    </xf>
    <xf numFmtId="49" fontId="0" fillId="13" borderId="6" applyNumberFormat="1" applyFont="1" applyFill="1" applyBorder="1" applyAlignment="1" applyProtection="0">
      <alignment horizontal="center" vertical="bottom"/>
    </xf>
    <xf numFmtId="49" fontId="3" fillId="13" borderId="110" applyNumberFormat="1" applyFont="1" applyFill="1" applyBorder="1" applyAlignment="1" applyProtection="0">
      <alignment horizontal="center" vertical="center"/>
    </xf>
    <xf numFmtId="0" fontId="3" fillId="13" borderId="111" applyNumberFormat="1" applyFont="1" applyFill="1" applyBorder="1" applyAlignment="1" applyProtection="0">
      <alignment horizontal="center" vertical="center"/>
    </xf>
    <xf numFmtId="0" fontId="3" fillId="13" borderId="112" applyNumberFormat="1" applyFont="1" applyFill="1" applyBorder="1" applyAlignment="1" applyProtection="0">
      <alignment horizontal="center" vertical="center"/>
    </xf>
    <xf numFmtId="2" fontId="3" fillId="13" borderId="112" applyNumberFormat="1" applyFont="1" applyFill="1" applyBorder="1" applyAlignment="1" applyProtection="0">
      <alignment horizontal="center" vertical="center"/>
    </xf>
    <xf numFmtId="0" fontId="0" fillId="2" borderId="115" applyNumberFormat="0" applyFont="1" applyFill="1" applyBorder="1" applyAlignment="1" applyProtection="0">
      <alignment horizontal="center" vertical="bottom"/>
    </xf>
    <xf numFmtId="0" fontId="0" fillId="2" borderId="6" applyNumberFormat="0" applyFont="1" applyFill="1" applyBorder="1" applyAlignment="1" applyProtection="0">
      <alignment horizontal="center" vertical="bottom"/>
    </xf>
    <xf numFmtId="49" fontId="3" fillId="13" borderId="116" applyNumberFormat="1" applyFont="1" applyFill="1" applyBorder="1" applyAlignment="1" applyProtection="0">
      <alignment vertical="bottom"/>
    </xf>
    <xf numFmtId="49" fontId="3" fillId="13" borderId="117" applyNumberFormat="1" applyFont="1" applyFill="1" applyBorder="1" applyAlignment="1" applyProtection="0">
      <alignment vertical="bottom"/>
    </xf>
    <xf numFmtId="49" fontId="3" fillId="13" borderId="118" applyNumberFormat="1" applyFont="1" applyFill="1" applyBorder="1" applyAlignment="1" applyProtection="0">
      <alignment vertical="bottom"/>
    </xf>
    <xf numFmtId="0" fontId="0" fillId="15" borderId="119" applyNumberFormat="0" applyFont="1" applyFill="1" applyBorder="1" applyAlignment="1" applyProtection="0">
      <alignment horizontal="center" vertical="bottom"/>
    </xf>
    <xf numFmtId="0" fontId="0" fillId="15" borderId="120" applyNumberFormat="0" applyFont="1" applyFill="1" applyBorder="1" applyAlignment="1" applyProtection="0">
      <alignment horizontal="center" vertical="bottom"/>
    </xf>
    <xf numFmtId="49" fontId="5" fillId="14" borderId="121" applyNumberFormat="1" applyFont="1" applyFill="1" applyBorder="1" applyAlignment="1" applyProtection="0">
      <alignment horizontal="center" vertical="bottom"/>
    </xf>
    <xf numFmtId="0" fontId="0" fillId="2" borderId="122" applyNumberFormat="1" applyFont="1" applyFill="1" applyBorder="1" applyAlignment="1" applyProtection="0">
      <alignment vertical="bottom"/>
    </xf>
    <xf numFmtId="0" fontId="0" fillId="2" borderId="121" applyNumberFormat="1" applyFont="1" applyFill="1" applyBorder="1" applyAlignment="1" applyProtection="0">
      <alignment vertical="bottom"/>
    </xf>
    <xf numFmtId="2" fontId="0" fillId="2" borderId="121" applyNumberFormat="1" applyFont="1" applyFill="1" applyBorder="1" applyAlignment="1" applyProtection="0">
      <alignment vertical="bottom"/>
    </xf>
    <xf numFmtId="0" fontId="3" fillId="2" borderId="122" applyNumberFormat="1" applyFont="1" applyFill="1" applyBorder="1" applyAlignment="1" applyProtection="0">
      <alignment vertical="bottom"/>
    </xf>
    <xf numFmtId="2" fontId="3" fillId="2" borderId="121" applyNumberFormat="1" applyFont="1" applyFill="1" applyBorder="1" applyAlignment="1" applyProtection="0">
      <alignment vertical="bottom"/>
    </xf>
    <xf numFmtId="0" fontId="0" fillId="2" borderId="123" applyNumberFormat="1" applyFont="1" applyFill="1" applyBorder="1" applyAlignment="1" applyProtection="0">
      <alignment horizontal="center" vertical="bottom"/>
    </xf>
    <xf numFmtId="0" fontId="0" fillId="2" borderId="124" applyNumberFormat="1" applyFont="1" applyFill="1" applyBorder="1" applyAlignment="1" applyProtection="0">
      <alignment horizontal="center" vertical="bottom"/>
    </xf>
    <xf numFmtId="49" fontId="5" fillId="14" borderId="110" applyNumberFormat="1" applyFont="1" applyFill="1" applyBorder="1" applyAlignment="1" applyProtection="0">
      <alignment horizontal="center" vertical="bottom"/>
    </xf>
    <xf numFmtId="0" fontId="0" fillId="2" borderId="125" applyNumberFormat="1" applyFont="1" applyFill="1" applyBorder="1" applyAlignment="1" applyProtection="0">
      <alignment vertical="bottom"/>
    </xf>
    <xf numFmtId="0" fontId="0" fillId="2" borderId="110" applyNumberFormat="1" applyFont="1" applyFill="1" applyBorder="1" applyAlignment="1" applyProtection="0">
      <alignment vertical="bottom"/>
    </xf>
    <xf numFmtId="2" fontId="0" fillId="2" borderId="110" applyNumberFormat="1" applyFont="1" applyFill="1" applyBorder="1" applyAlignment="1" applyProtection="0">
      <alignment vertical="bottom"/>
    </xf>
    <xf numFmtId="0" fontId="3" fillId="2" borderId="125" applyNumberFormat="1" applyFont="1" applyFill="1" applyBorder="1" applyAlignment="1" applyProtection="0">
      <alignment vertical="bottom"/>
    </xf>
    <xf numFmtId="2" fontId="3" fillId="2" borderId="110" applyNumberFormat="1" applyFont="1" applyFill="1" applyBorder="1" applyAlignment="1" applyProtection="0">
      <alignment vertical="bottom"/>
    </xf>
    <xf numFmtId="0" fontId="0" fillId="2" borderId="126" applyNumberFormat="1" applyFont="1" applyFill="1" applyBorder="1" applyAlignment="1" applyProtection="0">
      <alignment horizontal="center" vertical="bottom"/>
    </xf>
    <xf numFmtId="0" fontId="0" fillId="2" borderId="127" applyNumberFormat="1" applyFont="1" applyFill="1" applyBorder="1" applyAlignment="1" applyProtection="0">
      <alignment horizontal="center" vertical="bottom"/>
    </xf>
    <xf numFmtId="0" fontId="0" fillId="14" borderId="128" applyNumberFormat="0" applyFont="1" applyFill="1" applyBorder="1" applyAlignment="1" applyProtection="0">
      <alignment vertical="bottom"/>
    </xf>
    <xf numFmtId="0" fontId="0" fillId="2" borderId="129" applyNumberFormat="0" applyFont="1" applyFill="1" applyBorder="1" applyAlignment="1" applyProtection="0">
      <alignment vertical="bottom"/>
    </xf>
    <xf numFmtId="0" fontId="0" fillId="2" borderId="128" applyNumberFormat="0" applyFont="1" applyFill="1" applyBorder="1" applyAlignment="1" applyProtection="0">
      <alignment vertical="bottom"/>
    </xf>
    <xf numFmtId="2" fontId="0" fillId="2" borderId="128" applyNumberFormat="1" applyFont="1" applyFill="1" applyBorder="1" applyAlignment="1" applyProtection="0">
      <alignment vertical="bottom"/>
    </xf>
    <xf numFmtId="0" fontId="0" fillId="2" borderId="130" applyNumberFormat="0" applyFont="1" applyFill="1" applyBorder="1" applyAlignment="1" applyProtection="0">
      <alignment horizontal="center" vertical="bottom"/>
    </xf>
    <xf numFmtId="0" fontId="0" fillId="2" borderId="131" applyNumberFormat="0" applyFont="1" applyFill="1" applyBorder="1" applyAlignment="1" applyProtection="0">
      <alignment horizontal="center" vertical="bottom"/>
    </xf>
    <xf numFmtId="49" fontId="3" fillId="16" borderId="132" applyNumberFormat="1" applyFont="1" applyFill="1" applyBorder="1" applyAlignment="1" applyProtection="0">
      <alignment horizontal="center" vertical="center"/>
    </xf>
    <xf numFmtId="0" fontId="3" fillId="17" borderId="133" applyNumberFormat="1" applyFont="1" applyFill="1" applyBorder="1" applyAlignment="1" applyProtection="0">
      <alignment horizontal="center" vertical="center"/>
    </xf>
    <xf numFmtId="0" fontId="3" fillId="17" borderId="134" applyNumberFormat="1" applyFont="1" applyFill="1" applyBorder="1" applyAlignment="1" applyProtection="0">
      <alignment horizontal="center" vertical="center"/>
    </xf>
    <xf numFmtId="2" fontId="3" fillId="17" borderId="134" applyNumberFormat="1" applyFont="1" applyFill="1" applyBorder="1" applyAlignment="1" applyProtection="0">
      <alignment horizontal="center" vertical="center"/>
    </xf>
    <xf numFmtId="0" fontId="0" fillId="15" borderId="135" applyNumberFormat="0" applyFont="1" applyFill="1" applyBorder="1" applyAlignment="1" applyProtection="0">
      <alignment horizontal="center" vertical="bottom"/>
    </xf>
    <xf numFmtId="0" fontId="0" fillId="15" borderId="136" applyNumberFormat="0" applyFont="1" applyFill="1" applyBorder="1" applyAlignment="1" applyProtection="0">
      <alignment horizontal="center" vertical="bottom"/>
    </xf>
    <xf numFmtId="49" fontId="3" fillId="16" borderId="128" applyNumberFormat="1" applyFont="1" applyFill="1" applyBorder="1" applyAlignment="1" applyProtection="0">
      <alignment vertical="bottom"/>
    </xf>
    <xf numFmtId="49" fontId="3" fillId="17" borderId="133" applyNumberFormat="1" applyFont="1" applyFill="1" applyBorder="1" applyAlignment="1" applyProtection="0">
      <alignment vertical="bottom"/>
    </xf>
    <xf numFmtId="49" fontId="3" fillId="17" borderId="134" applyNumberFormat="1" applyFont="1" applyFill="1" applyBorder="1" applyAlignment="1" applyProtection="0">
      <alignment vertical="bottom"/>
    </xf>
    <xf numFmtId="49" fontId="5" fillId="14" borderId="132" applyNumberFormat="1" applyFont="1" applyFill="1" applyBorder="1" applyAlignment="1" applyProtection="0">
      <alignment horizontal="center" vertical="bottom"/>
    </xf>
    <xf numFmtId="0" fontId="0" fillId="2" borderId="137" applyNumberFormat="1" applyFont="1" applyFill="1" applyBorder="1" applyAlignment="1" applyProtection="0">
      <alignment vertical="bottom"/>
    </xf>
    <xf numFmtId="2" fontId="0" fillId="2" borderId="132" applyNumberFormat="1" applyFont="1" applyFill="1" applyBorder="1" applyAlignment="1" applyProtection="0">
      <alignment vertical="bottom"/>
    </xf>
    <xf numFmtId="0" fontId="3" fillId="2" borderId="137" applyNumberFormat="1" applyFont="1" applyFill="1" applyBorder="1" applyAlignment="1" applyProtection="0">
      <alignment vertical="bottom"/>
    </xf>
    <xf numFmtId="2" fontId="3" fillId="2" borderId="132" applyNumberFormat="1" applyFont="1" applyFill="1" applyBorder="1" applyAlignment="1" applyProtection="0">
      <alignment vertical="bottom"/>
    </xf>
    <xf numFmtId="49" fontId="5" fillId="18" borderId="138" applyNumberFormat="1" applyFont="1" applyFill="1" applyBorder="1" applyAlignment="1" applyProtection="0">
      <alignment horizontal="center" vertical="bottom"/>
    </xf>
    <xf numFmtId="0" fontId="5" fillId="14" borderId="110" applyNumberFormat="0" applyFont="1" applyFill="1" applyBorder="1" applyAlignment="1" applyProtection="0">
      <alignment horizontal="center" vertical="bottom"/>
    </xf>
    <xf numFmtId="0" fontId="0" fillId="2" borderId="139" applyNumberFormat="0" applyFont="1" applyFill="1" applyBorder="1" applyAlignment="1" applyProtection="0">
      <alignment vertical="bottom"/>
    </xf>
    <xf numFmtId="0" fontId="0" fillId="2" borderId="140" applyNumberFormat="0" applyFont="1" applyFill="1" applyBorder="1" applyAlignment="1" applyProtection="0">
      <alignment vertical="bottom"/>
    </xf>
    <xf numFmtId="0" fontId="0" fillId="2" borderId="141" applyNumberFormat="0" applyFont="1" applyFill="1" applyBorder="1" applyAlignment="1" applyProtection="0">
      <alignment horizontal="center" vertical="bottom"/>
    </xf>
    <xf numFmtId="0" fontId="0" fillId="2" borderId="142" applyNumberFormat="0" applyFont="1" applyFill="1" applyBorder="1" applyAlignment="1" applyProtection="0">
      <alignment horizontal="center" vertical="bottom"/>
    </xf>
    <xf numFmtId="0" fontId="0" fillId="2" borderId="143" applyNumberFormat="0" applyFont="1" applyFill="1" applyBorder="1" applyAlignment="1" applyProtection="0">
      <alignment vertical="bottom"/>
    </xf>
    <xf numFmtId="0" fontId="0" fillId="2" borderId="144" applyNumberFormat="0" applyFont="1" applyFill="1" applyBorder="1" applyAlignment="1" applyProtection="0">
      <alignment vertical="bottom"/>
    </xf>
    <xf numFmtId="0" fontId="3" fillId="2" borderId="144" applyNumberFormat="0" applyFont="1" applyFill="1" applyBorder="1" applyAlignment="1" applyProtection="0">
      <alignment vertical="bottom"/>
    </xf>
    <xf numFmtId="2" fontId="3" fillId="2" borderId="145" applyNumberFormat="1" applyFont="1" applyFill="1" applyBorder="1" applyAlignment="1" applyProtection="0">
      <alignment vertical="bottom"/>
    </xf>
    <xf numFmtId="0" fontId="0" fillId="2" borderId="146" applyNumberFormat="0" applyFont="1" applyFill="1" applyBorder="1" applyAlignment="1" applyProtection="0">
      <alignment vertical="bottom"/>
    </xf>
    <xf numFmtId="0" fontId="0" fillId="2" borderId="147" applyNumberFormat="0" applyFont="1" applyFill="1" applyBorder="1" applyAlignment="1" applyProtection="0">
      <alignment vertical="bottom"/>
    </xf>
    <xf numFmtId="0" fontId="0" fillId="2" borderId="148" applyNumberFormat="0" applyFont="1" applyFill="1" applyBorder="1" applyAlignment="1" applyProtection="0">
      <alignment vertical="bottom"/>
    </xf>
    <xf numFmtId="0" fontId="3" fillId="2" borderId="148" applyNumberFormat="0" applyFont="1" applyFill="1" applyBorder="1" applyAlignment="1" applyProtection="0">
      <alignment vertical="bottom"/>
    </xf>
    <xf numFmtId="2" fontId="3" fillId="2" borderId="140" applyNumberFormat="1" applyFont="1" applyFill="1" applyBorder="1" applyAlignment="1" applyProtection="0">
      <alignment vertical="bottom"/>
    </xf>
    <xf numFmtId="0" fontId="0" fillId="2" borderId="115" applyNumberFormat="0" applyFont="1" applyFill="1" applyBorder="1" applyAlignment="1" applyProtection="0">
      <alignment vertical="bottom"/>
    </xf>
    <xf numFmtId="0" fontId="10" fillId="2" borderId="149" applyNumberFormat="0" applyFont="1" applyFill="1" applyBorder="1" applyAlignment="1" applyProtection="0">
      <alignment horizontal="center" vertical="center"/>
    </xf>
    <xf numFmtId="49" fontId="0" fillId="13" borderId="85" applyNumberFormat="1" applyFont="1" applyFill="1" applyBorder="1" applyAlignment="1" applyProtection="0">
      <alignment vertical="bottom"/>
    </xf>
    <xf numFmtId="49" fontId="0" fillId="13" borderId="150" applyNumberFormat="1" applyFont="1" applyFill="1" applyBorder="1" applyAlignment="1" applyProtection="0">
      <alignment vertical="bottom"/>
    </xf>
    <xf numFmtId="49" fontId="3" fillId="13" borderId="151" applyNumberFormat="1" applyFont="1" applyFill="1" applyBorder="1" applyAlignment="1" applyProtection="0">
      <alignment horizontal="center" vertical="center"/>
    </xf>
    <xf numFmtId="0" fontId="0" fillId="2" borderId="152" applyNumberFormat="0" applyFont="1" applyFill="1" applyBorder="1" applyAlignment="1" applyProtection="0">
      <alignment vertical="bottom"/>
    </xf>
    <xf numFmtId="49" fontId="3" fillId="14" borderId="153" applyNumberFormat="1" applyFont="1" applyFill="1" applyBorder="1" applyAlignment="1" applyProtection="0">
      <alignment vertical="bottom"/>
    </xf>
    <xf numFmtId="0" fontId="0" fillId="16" borderId="154" applyNumberFormat="1" applyFont="1" applyFill="1" applyBorder="1" applyAlignment="1" applyProtection="0">
      <alignment horizontal="center" vertical="center"/>
    </xf>
    <xf numFmtId="49" fontId="0" fillId="14" borderId="102" applyNumberFormat="1" applyFont="1" applyFill="1" applyBorder="1" applyAlignment="1" applyProtection="0">
      <alignment vertical="bottom"/>
    </xf>
    <xf numFmtId="0" fontId="0" fillId="2" borderId="155" applyNumberFormat="0" applyFont="1" applyFill="1" applyBorder="1" applyAlignment="1" applyProtection="0">
      <alignment horizontal="center" vertical="center"/>
    </xf>
    <xf numFmtId="0" fontId="0" fillId="2" borderId="155" applyNumberFormat="1" applyFont="1" applyFill="1" applyBorder="1" applyAlignment="1" applyProtection="0">
      <alignment horizontal="center" vertical="center"/>
    </xf>
    <xf numFmtId="0" fontId="0" fillId="16" borderId="155" applyNumberFormat="1" applyFont="1" applyFill="1" applyBorder="1" applyAlignment="1" applyProtection="0">
      <alignment horizontal="center" vertical="center"/>
    </xf>
    <xf numFmtId="0" fontId="0" fillId="14" borderId="150" applyNumberFormat="0" applyFont="1" applyFill="1" applyBorder="1" applyAlignment="1" applyProtection="0">
      <alignment vertical="bottom"/>
    </xf>
    <xf numFmtId="0" fontId="0" fillId="2" borderId="151" applyNumberFormat="0" applyFont="1" applyFill="1" applyBorder="1" applyAlignment="1" applyProtection="0">
      <alignment horizontal="center" vertical="center"/>
    </xf>
    <xf numFmtId="0" fontId="0" fillId="16" borderId="151" applyNumberFormat="0" applyFont="1" applyFill="1" applyBorder="1" applyAlignment="1" applyProtection="0">
      <alignment horizontal="center" vertical="center"/>
    </xf>
    <xf numFmtId="2" fontId="0" fillId="2" borderId="155" applyNumberFormat="1" applyFont="1" applyFill="1" applyBorder="1" applyAlignment="1" applyProtection="0">
      <alignment horizontal="center" vertical="center"/>
    </xf>
    <xf numFmtId="0" fontId="18" fillId="19" borderId="4" applyNumberFormat="0" applyFont="1" applyFill="1" applyBorder="1" applyAlignment="1" applyProtection="0">
      <alignment vertical="center" wrapText="1"/>
    </xf>
    <xf numFmtId="49" fontId="18" fillId="19" borderId="5" applyNumberFormat="1" applyFont="1" applyFill="1" applyBorder="1" applyAlignment="1" applyProtection="0">
      <alignment horizontal="center" vertical="center" wrapText="1"/>
    </xf>
    <xf numFmtId="49" fontId="0" fillId="19" borderId="5" applyNumberFormat="1" applyFont="1" applyFill="1" applyBorder="1" applyAlignment="1" applyProtection="0">
      <alignment vertical="bottom"/>
    </xf>
    <xf numFmtId="49" fontId="19" fillId="2" borderId="4" applyNumberFormat="1" applyFont="1" applyFill="1" applyBorder="1" applyAlignment="1" applyProtection="0">
      <alignment vertical="center" wrapText="1"/>
    </xf>
    <xf numFmtId="0" fontId="18" fillId="2" borderId="5" applyNumberFormat="0" applyFont="1" applyFill="1" applyBorder="1" applyAlignment="1" applyProtection="0">
      <alignment vertical="center" wrapText="1"/>
    </xf>
    <xf numFmtId="0" fontId="18" fillId="2" borderId="5" applyNumberFormat="1" applyFont="1" applyFill="1" applyBorder="1" applyAlignment="1" applyProtection="0">
      <alignment horizontal="center" vertical="center" wrapText="1"/>
    </xf>
    <xf numFmtId="0" fontId="0" fillId="2" borderId="5" applyNumberFormat="1" applyFont="1" applyFill="1" applyBorder="1" applyAlignment="1" applyProtection="0">
      <alignment vertical="bottom"/>
    </xf>
    <xf numFmtId="49" fontId="18" fillId="2" borderId="4" applyNumberFormat="1" applyFont="1" applyFill="1" applyBorder="1" applyAlignment="1" applyProtection="0">
      <alignment vertical="center" wrapText="1"/>
    </xf>
    <xf numFmtId="0" fontId="0" fillId="2" borderId="31" applyNumberFormat="0" applyFont="1" applyFill="1" applyBorder="1" applyAlignment="1" applyProtection="0">
      <alignment vertical="bottom"/>
    </xf>
    <xf numFmtId="0" fontId="0" fillId="2" borderId="156"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14" borderId="102" applyNumberFormat="1" applyFont="1" applyFill="1" applyBorder="1" applyAlignment="1" applyProtection="0">
      <alignment vertical="top" wrapText="1"/>
    </xf>
    <xf numFmtId="2" fontId="0" fillId="2" borderId="103" applyNumberFormat="1" applyFont="1" applyFill="1" applyBorder="1" applyAlignment="1" applyProtection="0">
      <alignment vertical="bottom"/>
    </xf>
    <xf numFmtId="2" fontId="3" fillId="2" borderId="94" applyNumberFormat="1" applyFont="1" applyFill="1" applyBorder="1" applyAlignment="1" applyProtection="0">
      <alignment vertical="bottom"/>
    </xf>
    <xf numFmtId="1" fontId="3" fillId="2" borderId="103"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c49cff"/>
      <rgbColor rgb="ff0563c1"/>
      <rgbColor rgb="ffcc9900"/>
      <rgbColor rgb="fff4b083"/>
      <rgbColor rgb="ff70ad47"/>
      <rgbColor rgb="ffa9cd90"/>
      <rgbColor rgb="ffbdd6ee"/>
      <rgbColor rgb="ffffd965"/>
      <rgbColor rgb="ffc8c8c8"/>
      <rgbColor rgb="ff515151"/>
      <rgbColor rgb="ffa5a5a5"/>
      <rgbColor rgb="ffbbbbbb"/>
      <rgbColor rgb="ffbdc0bf"/>
      <rgbColor rgb="ff3f3f3f"/>
      <rgbColor rgb="ffdbdbdb"/>
      <rgbColor rgb="ff404040"/>
      <rgbColor rgb="fff2f2f2"/>
      <rgbColor rgb="ff808080"/>
      <rgbColor rgb="ff255e91"/>
      <rgbColor rgb="ff9e480e"/>
      <rgbColor rgb="ff636363"/>
      <rgbColor rgb="ff997300"/>
      <rgbColor rgb="ff264478"/>
      <rgbColor rgb="ffbbbbbb"/>
      <rgbColor rgb="ffa9a9a9"/>
      <rgbColor rgb="ffa7a7a7"/>
      <rgbColor rgb="ffdddddd"/>
      <rgbColor rgb="ffbfbfbf"/>
      <rgbColor rgb="ff5b9bd5"/>
      <rgbColor rgb="ffa6a6a6"/>
      <rgbColor rgb="ffed7d31"/>
      <rgbColor rgb="ffffc000"/>
      <rgbColor rgb="ff4472c4"/>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7324"/>
          <c:y val="0.111302"/>
          <c:w val="0.51155"/>
          <c:h val="0.764896"/>
        </c:manualLayout>
      </c:layout>
      <c:pieChart>
        <c:varyColors val="0"/>
        <c:ser>
          <c:idx val="0"/>
          <c:order val="0"/>
          <c:tx>
            <c:strRef>
              <c:f>'S4. Specimen tallies'!$C$62</c:f>
              <c:strCache>
                <c:ptCount val="1"/>
                <c:pt idx="0">
                  <c:v>Group 002</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tallies'!$F$63:$F$73</c:f>
              <c:numCache>
                <c:ptCount val="11"/>
                <c:pt idx="0">
                  <c:v>182.000000</c:v>
                </c:pt>
                <c:pt idx="1">
                  <c:v>112.000000</c:v>
                </c:pt>
                <c:pt idx="2">
                  <c:v>0.000000</c:v>
                </c:pt>
                <c:pt idx="3">
                  <c:v>699.000000</c:v>
                </c:pt>
                <c:pt idx="4">
                  <c:v>251.000000</c:v>
                </c:pt>
                <c:pt idx="5">
                  <c:v>28.000000</c:v>
                </c:pt>
                <c:pt idx="6">
                  <c:v>139.000000</c:v>
                </c:pt>
                <c:pt idx="7">
                  <c:v>94.000000</c:v>
                </c:pt>
                <c:pt idx="8">
                  <c:v>369.000000</c:v>
                </c:pt>
                <c:pt idx="9">
                  <c:v>0.000000</c:v>
                </c:pt>
                <c:pt idx="10">
                  <c:v>14.000000</c:v>
                </c:pt>
              </c:numCache>
            </c:numRef>
          </c:val>
        </c:ser>
        <c:ser>
          <c:idx val="0"/>
          <c:order val="1"/>
          <c:tx>
            <c:strRef>
              <c:f>'S4. Specimen tallies'!$D$62</c:f>
              <c:strCache>
                <c:ptCount val="1"/>
                <c:pt idx="1">
                  <c:v>Group 003</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tallies'!$C$63:$C$73</c:f>
              <c:numCache>
                <c:ptCount val="9"/>
                <c:pt idx="0">
                  <c:v>128.000000</c:v>
                </c:pt>
                <c:pt idx="1">
                  <c:v>63.000000</c:v>
                </c:pt>
                <c:pt idx="3">
                  <c:v>670.000000</c:v>
                </c:pt>
                <c:pt idx="4">
                  <c:v>250.000000</c:v>
                </c:pt>
                <c:pt idx="5">
                  <c:v>22.000000</c:v>
                </c:pt>
                <c:pt idx="6">
                  <c:v>68.000000</c:v>
                </c:pt>
                <c:pt idx="7">
                  <c:v>93.000000</c:v>
                </c:pt>
                <c:pt idx="8">
                  <c:v>357.000000</c:v>
                </c:pt>
                <c:pt idx="10">
                  <c:v>14.000000</c:v>
                </c:pt>
              </c:numCache>
            </c:numRef>
          </c:val>
        </c:ser>
        <c:ser>
          <c:idx val="0"/>
          <c:order val="2"/>
          <c:tx>
            <c:strRef>
              <c:f>'S4. Specimen tallies'!$E$62</c:f>
              <c:strCache>
                <c:ptCount val="1"/>
                <c:pt idx="2">
                  <c:v>Group 004</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tallies'!$D$63:$D$73</c:f>
              <c:numCache>
                <c:ptCount val="8"/>
                <c:pt idx="0">
                  <c:v>54.000000</c:v>
                </c:pt>
                <c:pt idx="1">
                  <c:v>49.000000</c:v>
                </c:pt>
                <c:pt idx="3">
                  <c:v>29.000000</c:v>
                </c:pt>
                <c:pt idx="4">
                  <c:v>1.000000</c:v>
                </c:pt>
                <c:pt idx="5">
                  <c:v>6.000000</c:v>
                </c:pt>
                <c:pt idx="6">
                  <c:v>71.000000</c:v>
                </c:pt>
                <c:pt idx="7">
                  <c:v>1.000000</c:v>
                </c:pt>
                <c:pt idx="8">
                  <c:v>12.000000</c:v>
                </c:pt>
              </c:numCache>
            </c:numRef>
          </c:val>
        </c:ser>
        <c:ser>
          <c:idx val="0"/>
          <c:order val="3"/>
          <c:tx>
            <c:strRef>
              <c:f>'S4. Specimen tallies'!$F$62</c:f>
              <c:strCache>
                <c:ptCount val="1"/>
                <c:pt idx="3">
                  <c:v>Basal bb</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tallies'!$E$63:$E$73</c:f>
              <c:numCache>
                <c:ptCount val="8"/>
                <c:pt idx="0">
                  <c:v>2.000000</c:v>
                </c:pt>
                <c:pt idx="2">
                  <c:v>11.000000</c:v>
                </c:pt>
                <c:pt idx="3">
                  <c:v>37.000000</c:v>
                </c:pt>
                <c:pt idx="4">
                  <c:v>42.000000</c:v>
                </c:pt>
                <c:pt idx="6">
                  <c:v>361.000000</c:v>
                </c:pt>
                <c:pt idx="7">
                  <c:v>108.000000</c:v>
                </c:pt>
                <c:pt idx="8">
                  <c:v>30.000000</c:v>
                </c:pt>
                <c:pt idx="9">
                  <c:v>18.000000</c:v>
                </c:pt>
              </c:numCache>
            </c:numRef>
          </c:val>
        </c:ser>
        <c:ser>
          <c:idx val="0"/>
          <c:order val="4"/>
          <c:tx>
            <c:strRef>
              <c:f>'S4. Specimen tallies'!$F$62</c:f>
              <c:strCache>
                <c:ptCount val="1"/>
                <c:pt idx="4">
                  <c:v>Basal bb</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tallies'!$F$63:$F$73</c:f>
              <c:numCache>
                <c:ptCount val="11"/>
                <c:pt idx="0">
                  <c:v>182.000000</c:v>
                </c:pt>
                <c:pt idx="1">
                  <c:v>112.000000</c:v>
                </c:pt>
                <c:pt idx="2">
                  <c:v>0.000000</c:v>
                </c:pt>
                <c:pt idx="3">
                  <c:v>699.000000</c:v>
                </c:pt>
                <c:pt idx="4">
                  <c:v>251.000000</c:v>
                </c:pt>
                <c:pt idx="5">
                  <c:v>28.000000</c:v>
                </c:pt>
                <c:pt idx="6">
                  <c:v>139.000000</c:v>
                </c:pt>
                <c:pt idx="7">
                  <c:v>94.000000</c:v>
                </c:pt>
                <c:pt idx="8">
                  <c:v>369.000000</c:v>
                </c:pt>
                <c:pt idx="9">
                  <c:v>0.000000</c:v>
                </c:pt>
                <c:pt idx="10">
                  <c:v>14.000000</c:v>
                </c:pt>
              </c:numCache>
            </c:numRef>
          </c:val>
        </c:ser>
        <c:ser>
          <c:idx val="0"/>
          <c:order val="5"/>
          <c:tx>
            <c:strRef>
              <c:f>'S4. Specimen tallies'!$G$62</c:f>
              <c:strCache>
                <c:ptCount val="1"/>
                <c:pt idx="5">
                  <c:v>Upper bb</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tallies'!$G$63:$G$73</c:f>
              <c:numCache>
                <c:ptCount val="11"/>
                <c:pt idx="0">
                  <c:v>2.000000</c:v>
                </c:pt>
                <c:pt idx="1">
                  <c:v>0.000000</c:v>
                </c:pt>
                <c:pt idx="2">
                  <c:v>11.000000</c:v>
                </c:pt>
                <c:pt idx="3">
                  <c:v>38.000000</c:v>
                </c:pt>
                <c:pt idx="4">
                  <c:v>46.000000</c:v>
                </c:pt>
                <c:pt idx="5">
                  <c:v>0.000000</c:v>
                </c:pt>
                <c:pt idx="6">
                  <c:v>367.000000</c:v>
                </c:pt>
                <c:pt idx="7">
                  <c:v>111.000000</c:v>
                </c:pt>
                <c:pt idx="8">
                  <c:v>34.000000</c:v>
                </c:pt>
                <c:pt idx="9">
                  <c:v>18.000000</c:v>
                </c:pt>
                <c:pt idx="10">
                  <c:v>1.000000</c:v>
                </c:pt>
              </c:numCache>
            </c:numRef>
          </c:val>
        </c:ser>
        <c:firstSliceAng val="0"/>
      </c:pieChart>
      <c:spPr>
        <a:noFill/>
        <a:ln w="12700" cap="flat">
          <a:noFill/>
          <a:miter lim="400000"/>
        </a:ln>
        <a:effectLst/>
      </c:spPr>
    </c:plotArea>
    <c:legend>
      <c:legendPos val="r"/>
      <c:layout>
        <c:manualLayout>
          <c:xMode val="edge"/>
          <c:yMode val="edge"/>
          <c:x val="0.645415"/>
          <c:y val="0.201799"/>
          <c:w val="0.354585"/>
          <c:h val="0.515062"/>
        </c:manualLayout>
      </c:layout>
      <c:overlay val="1"/>
      <c:spPr>
        <a:solidFill>
          <a:srgbClr val="F2F2F2">
            <a:alpha val="39000"/>
          </a:srgbClr>
        </a:solidFill>
        <a:ln w="12700" cap="flat">
          <a:noFill/>
          <a:miter lim="400000"/>
        </a:ln>
        <a:effectLst/>
      </c:spPr>
      <c:txPr>
        <a:bodyPr rot="0"/>
        <a:lstStyle/>
        <a:p>
          <a:pPr>
            <a:defRPr b="0" i="0" strike="noStrike" sz="900" u="none">
              <a:solidFill>
                <a:srgbClr val="40404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878819"/>
          <c:y val="0.129626"/>
          <c:w val="0.502201"/>
          <c:h val="0.728248"/>
        </c:manualLayout>
      </c:layout>
      <c:pieChart>
        <c:varyColors val="0"/>
        <c:ser>
          <c:idx val="0"/>
          <c:order val="0"/>
          <c:tx>
            <c:strRef>
              <c:f>'S4. Specimen tallies'!$C$62</c:f>
              <c:strCache>
                <c:ptCount val="1"/>
                <c:pt idx="0">
                  <c:v>Group 002</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tallies'!$G$63:$G$73</c:f>
              <c:numCache>
                <c:ptCount val="11"/>
                <c:pt idx="0">
                  <c:v>2.000000</c:v>
                </c:pt>
                <c:pt idx="1">
                  <c:v>0.000000</c:v>
                </c:pt>
                <c:pt idx="2">
                  <c:v>11.000000</c:v>
                </c:pt>
                <c:pt idx="3">
                  <c:v>38.000000</c:v>
                </c:pt>
                <c:pt idx="4">
                  <c:v>46.000000</c:v>
                </c:pt>
                <c:pt idx="5">
                  <c:v>0.000000</c:v>
                </c:pt>
                <c:pt idx="6">
                  <c:v>367.000000</c:v>
                </c:pt>
                <c:pt idx="7">
                  <c:v>111.000000</c:v>
                </c:pt>
                <c:pt idx="8">
                  <c:v>34.000000</c:v>
                </c:pt>
                <c:pt idx="9">
                  <c:v>18.000000</c:v>
                </c:pt>
                <c:pt idx="10">
                  <c:v>1.000000</c:v>
                </c:pt>
              </c:numCache>
            </c:numRef>
          </c:val>
        </c:ser>
        <c:ser>
          <c:idx val="0"/>
          <c:order val="1"/>
          <c:tx>
            <c:strRef>
              <c:f>'S4. Specimen tallies'!$D$62</c:f>
              <c:strCache>
                <c:ptCount val="1"/>
                <c:pt idx="1">
                  <c:v>Group 003</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tallies'!$C$63:$C$73</c:f>
              <c:numCache>
                <c:ptCount val="9"/>
                <c:pt idx="0">
                  <c:v>128.000000</c:v>
                </c:pt>
                <c:pt idx="1">
                  <c:v>63.000000</c:v>
                </c:pt>
                <c:pt idx="3">
                  <c:v>670.000000</c:v>
                </c:pt>
                <c:pt idx="4">
                  <c:v>250.000000</c:v>
                </c:pt>
                <c:pt idx="5">
                  <c:v>22.000000</c:v>
                </c:pt>
                <c:pt idx="6">
                  <c:v>68.000000</c:v>
                </c:pt>
                <c:pt idx="7">
                  <c:v>93.000000</c:v>
                </c:pt>
                <c:pt idx="8">
                  <c:v>357.000000</c:v>
                </c:pt>
                <c:pt idx="10">
                  <c:v>14.000000</c:v>
                </c:pt>
              </c:numCache>
            </c:numRef>
          </c:val>
        </c:ser>
        <c:ser>
          <c:idx val="0"/>
          <c:order val="2"/>
          <c:tx>
            <c:strRef>
              <c:f>'S4. Specimen tallies'!$E$62</c:f>
              <c:strCache>
                <c:ptCount val="1"/>
                <c:pt idx="2">
                  <c:v>Group 004</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tallies'!$D$63:$D$73</c:f>
              <c:numCache>
                <c:ptCount val="8"/>
                <c:pt idx="0">
                  <c:v>54.000000</c:v>
                </c:pt>
                <c:pt idx="1">
                  <c:v>49.000000</c:v>
                </c:pt>
                <c:pt idx="3">
                  <c:v>29.000000</c:v>
                </c:pt>
                <c:pt idx="4">
                  <c:v>1.000000</c:v>
                </c:pt>
                <c:pt idx="5">
                  <c:v>6.000000</c:v>
                </c:pt>
                <c:pt idx="6">
                  <c:v>71.000000</c:v>
                </c:pt>
                <c:pt idx="7">
                  <c:v>1.000000</c:v>
                </c:pt>
                <c:pt idx="8">
                  <c:v>12.000000</c:v>
                </c:pt>
              </c:numCache>
            </c:numRef>
          </c:val>
        </c:ser>
        <c:ser>
          <c:idx val="0"/>
          <c:order val="3"/>
          <c:tx>
            <c:strRef>
              <c:f>'S4. Specimen tallies'!$F$62</c:f>
              <c:strCache>
                <c:ptCount val="1"/>
                <c:pt idx="3">
                  <c:v>Basal bb</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tallies'!$E$63:$E$73</c:f>
              <c:numCache>
                <c:ptCount val="8"/>
                <c:pt idx="0">
                  <c:v>2.000000</c:v>
                </c:pt>
                <c:pt idx="2">
                  <c:v>11.000000</c:v>
                </c:pt>
                <c:pt idx="3">
                  <c:v>37.000000</c:v>
                </c:pt>
                <c:pt idx="4">
                  <c:v>42.000000</c:v>
                </c:pt>
                <c:pt idx="6">
                  <c:v>361.000000</c:v>
                </c:pt>
                <c:pt idx="7">
                  <c:v>108.000000</c:v>
                </c:pt>
                <c:pt idx="8">
                  <c:v>30.000000</c:v>
                </c:pt>
                <c:pt idx="9">
                  <c:v>18.000000</c:v>
                </c:pt>
              </c:numCache>
            </c:numRef>
          </c:val>
        </c:ser>
        <c:ser>
          <c:idx val="0"/>
          <c:order val="4"/>
          <c:tx>
            <c:strRef>
              <c:f>'S4. Specimen tallies'!$G$62</c:f>
              <c:strCache>
                <c:ptCount val="1"/>
                <c:pt idx="4">
                  <c:v>Upper bb</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tallies'!$F$63:$F$73</c:f>
              <c:numCache>
                <c:ptCount val="11"/>
                <c:pt idx="0">
                  <c:v>182.000000</c:v>
                </c:pt>
                <c:pt idx="1">
                  <c:v>112.000000</c:v>
                </c:pt>
                <c:pt idx="2">
                  <c:v>0.000000</c:v>
                </c:pt>
                <c:pt idx="3">
                  <c:v>699.000000</c:v>
                </c:pt>
                <c:pt idx="4">
                  <c:v>251.000000</c:v>
                </c:pt>
                <c:pt idx="5">
                  <c:v>28.000000</c:v>
                </c:pt>
                <c:pt idx="6">
                  <c:v>139.000000</c:v>
                </c:pt>
                <c:pt idx="7">
                  <c:v>94.000000</c:v>
                </c:pt>
                <c:pt idx="8">
                  <c:v>369.000000</c:v>
                </c:pt>
                <c:pt idx="9">
                  <c:v>0.000000</c:v>
                </c:pt>
                <c:pt idx="10">
                  <c:v>14.000000</c:v>
                </c:pt>
              </c:numCache>
            </c:numRef>
          </c:val>
        </c:ser>
        <c:ser>
          <c:idx val="0"/>
          <c:order val="5"/>
          <c:tx>
            <c:strRef>
              <c:f>'S4. Specimen tallies'!$G$62</c:f>
              <c:strCache>
                <c:ptCount val="1"/>
                <c:pt idx="5">
                  <c:v>Upper bb</c:v>
                </c:pt>
              </c:strCache>
            </c:strRef>
          </c:tx>
          <c:spPr>
            <a:solidFill>
              <a:schemeClr val="accent1"/>
            </a:solidFill>
            <a:ln w="12700" cap="flat">
              <a:noFill/>
              <a:miter lim="400000"/>
            </a:ln>
            <a:effectLst>
              <a:outerShdw sx="100000" sy="100000" kx="0" ky="0" algn="tl" rotWithShape="1" blurRad="2540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2540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2540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2540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2540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2540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2540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2540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2540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2540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2540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254000" dist="0" dir="0">
                  <a:srgbClr val="000000">
                    <a:alpha val="20000"/>
                  </a:srgbClr>
                </a:outerShdw>
              </a:effectLst>
            </c:spPr>
          </c:dPt>
          <c:dLbls>
            <c:dLbl>
              <c:idx val="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4"/>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5"/>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6"/>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7"/>
              <c:numFmt formatCode="0%" sourceLinked="0"/>
              <c:txPr>
                <a:bodyPr/>
                <a:lstStyle/>
                <a:p>
                  <a:pPr>
                    <a:defRPr b="1" i="0" strike="noStrike" sz="1000" u="none">
                      <a:solidFill>
                        <a:srgbClr val="FFFFFF"/>
                      </a:solidFill>
                      <a:latin typeface="Helvetica Neue"/>
                    </a:defRPr>
                  </a:pPr>
                </a:p>
              </c:txPr>
              <c:dLblPos val="inEnd"/>
              <c:showLegendKey val="0"/>
              <c:showVal val="0"/>
              <c:showCatName val="0"/>
              <c:showSerName val="0"/>
              <c:showPercent val="1"/>
              <c:showBubbleSize val="0"/>
            </c:dLbl>
            <c:dLbl>
              <c:idx val="8"/>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9"/>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dLbl>
              <c:idx val="10"/>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Helvetica Neue"/>
                  </a:defRPr>
                </a:pPr>
              </a:p>
            </c:txPr>
            <c:dLblPos val="outEnd"/>
            <c:showLegendKey val="0"/>
            <c:showVal val="0"/>
            <c:showCatName val="0"/>
            <c:showSerName val="0"/>
            <c:showPercent val="1"/>
            <c:showBubbleSize val="0"/>
            <c:showLeaderLines val="1"/>
            <c:leaderLines>
              <c:spPr>
                <a:noFill/>
                <a:ln w="9525" cap="flat">
                  <a:solidFill>
                    <a:srgbClr val="808080"/>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tallies'!$G$63:$G$73</c:f>
              <c:numCache>
                <c:ptCount val="11"/>
                <c:pt idx="0">
                  <c:v>2.000000</c:v>
                </c:pt>
                <c:pt idx="1">
                  <c:v>0.000000</c:v>
                </c:pt>
                <c:pt idx="2">
                  <c:v>11.000000</c:v>
                </c:pt>
                <c:pt idx="3">
                  <c:v>38.000000</c:v>
                </c:pt>
                <c:pt idx="4">
                  <c:v>46.000000</c:v>
                </c:pt>
                <c:pt idx="5">
                  <c:v>0.000000</c:v>
                </c:pt>
                <c:pt idx="6">
                  <c:v>367.000000</c:v>
                </c:pt>
                <c:pt idx="7">
                  <c:v>111.000000</c:v>
                </c:pt>
                <c:pt idx="8">
                  <c:v>34.000000</c:v>
                </c:pt>
                <c:pt idx="9">
                  <c:v>18.000000</c:v>
                </c:pt>
                <c:pt idx="10">
                  <c:v>1.000000</c:v>
                </c:pt>
              </c:numCache>
            </c:numRef>
          </c:val>
        </c:ser>
        <c:firstSliceAng val="0"/>
      </c:pieChart>
      <c:spPr>
        <a:noFill/>
        <a:ln w="12700" cap="flat">
          <a:noFill/>
          <a:miter lim="400000"/>
        </a:ln>
        <a:effectLst/>
      </c:spPr>
    </c:plotArea>
    <c:legend>
      <c:legendPos val="r"/>
      <c:layout>
        <c:manualLayout>
          <c:xMode val="edge"/>
          <c:yMode val="edge"/>
          <c:x val="0.650682"/>
          <c:y val="0.214592"/>
          <c:w val="0.349318"/>
          <c:h val="0.493587"/>
        </c:manualLayout>
      </c:layout>
      <c:overlay val="1"/>
      <c:spPr>
        <a:solidFill>
          <a:srgbClr val="F2F2F2">
            <a:alpha val="39000"/>
          </a:srgbClr>
        </a:solidFill>
        <a:ln w="12700" cap="flat">
          <a:noFill/>
          <a:miter lim="400000"/>
        </a:ln>
        <a:effectLst/>
      </c:spPr>
      <c:txPr>
        <a:bodyPr rot="0"/>
        <a:lstStyle/>
        <a:p>
          <a:pPr>
            <a:defRPr b="0" i="0" strike="noStrike" sz="900" u="none">
              <a:solidFill>
                <a:srgbClr val="40404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343331"/>
          <c:y val="0.343331"/>
          <c:w val="0.313338"/>
          <c:h val="0.300838"/>
        </c:manualLayout>
      </c:layout>
      <c:pieChart>
        <c:varyColors val="0"/>
        <c:ser>
          <c:idx val="0"/>
          <c:order val="0"/>
          <c:tx>
            <c:strRef>
              <c:f>'S4. Specimen tallies'!$C$62</c:f>
              <c:strCache>
                <c:ptCount val="1"/>
                <c:pt idx="0">
                  <c:v>Group 002</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dLbl>
            <c:dLbl>
              <c:idx val="1"/>
              <c:numFmt formatCode="0%" sourceLinked="0"/>
              <c:txPr>
                <a:bodyPr/>
                <a:lstStyle/>
                <a:p>
                  <a:pPr>
                    <a:defRPr b="1" i="0" strike="noStrike" sz="1000" u="none">
                      <a:solidFill>
                        <a:srgbClr val="ED7D31"/>
                      </a:solidFill>
                      <a:latin typeface="Helvetica Neue"/>
                    </a:defRPr>
                  </a:pPr>
                </a:p>
              </c:txPr>
              <c:dLblPos val="outEnd"/>
              <c:showLegendKey val="0"/>
              <c:showVal val="0"/>
              <c:showCatName val="1"/>
              <c:showSerName val="0"/>
              <c:showPercent val="1"/>
              <c:showBubbleSize val="0"/>
            </c:dLbl>
            <c:dLbl>
              <c:idx val="2"/>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1" i="0" strike="noStrike" sz="1000" u="none">
                      <a:solidFill>
                        <a:srgbClr val="70AD47"/>
                      </a:solidFill>
                      <a:latin typeface="Helvetica Neue"/>
                    </a:defRPr>
                  </a:pPr>
                </a:p>
              </c:txPr>
              <c:dLblPos val="outEnd"/>
              <c:showLegendKey val="0"/>
              <c:showVal val="0"/>
              <c:showCatName val="1"/>
              <c:showSerName val="0"/>
              <c:showPercent val="1"/>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0"/>
              <c:numFmt formatCode="0%" sourceLinked="0"/>
              <c:txPr>
                <a:bodyPr/>
                <a:lstStyle/>
                <a:p>
                  <a:pPr>
                    <a:defRPr b="1" i="0" strike="noStrike" sz="1000" u="none">
                      <a:solidFill>
                        <a:srgbClr val="264478"/>
                      </a:solidFill>
                      <a:latin typeface="Helvetica Neue"/>
                    </a:defRPr>
                  </a:pPr>
                </a:p>
              </c:txPr>
              <c:dLblPos val="outEnd"/>
              <c:showLegendKey val="0"/>
              <c:showVal val="0"/>
              <c:showCatName val="1"/>
              <c:showSerName val="0"/>
              <c:showPercent val="1"/>
              <c:showBubbleSize val="0"/>
            </c:dLbl>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tallies'!$F$63:$F$73</c:f>
              <c:numCache>
                <c:ptCount val="11"/>
                <c:pt idx="0">
                  <c:v>182.000000</c:v>
                </c:pt>
                <c:pt idx="1">
                  <c:v>112.000000</c:v>
                </c:pt>
                <c:pt idx="2">
                  <c:v>0.000000</c:v>
                </c:pt>
                <c:pt idx="3">
                  <c:v>699.000000</c:v>
                </c:pt>
                <c:pt idx="4">
                  <c:v>251.000000</c:v>
                </c:pt>
                <c:pt idx="5">
                  <c:v>28.000000</c:v>
                </c:pt>
                <c:pt idx="6">
                  <c:v>139.000000</c:v>
                </c:pt>
                <c:pt idx="7">
                  <c:v>94.000000</c:v>
                </c:pt>
                <c:pt idx="8">
                  <c:v>369.000000</c:v>
                </c:pt>
                <c:pt idx="9">
                  <c:v>0.000000</c:v>
                </c:pt>
                <c:pt idx="10">
                  <c:v>14.000000</c:v>
                </c:pt>
              </c:numCache>
            </c:numRef>
          </c:val>
        </c:ser>
        <c:ser>
          <c:idx val="0"/>
          <c:order val="1"/>
          <c:tx>
            <c:strRef>
              <c:f>'S4. Specimen tallies'!$D$62</c:f>
              <c:strCache>
                <c:ptCount val="1"/>
                <c:pt idx="1">
                  <c:v>Group 003</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dLbl>
            <c:dLbl>
              <c:idx val="1"/>
              <c:numFmt formatCode="0%" sourceLinked="0"/>
              <c:txPr>
                <a:bodyPr/>
                <a:lstStyle/>
                <a:p>
                  <a:pPr>
                    <a:defRPr b="1" i="0" strike="noStrike" sz="1000" u="none">
                      <a:solidFill>
                        <a:srgbClr val="ED7D31"/>
                      </a:solidFill>
                      <a:latin typeface="Helvetica Neue"/>
                    </a:defRPr>
                  </a:pPr>
                </a:p>
              </c:txPr>
              <c:dLblPos val="outEnd"/>
              <c:showLegendKey val="0"/>
              <c:showVal val="0"/>
              <c:showCatName val="1"/>
              <c:showSerName val="0"/>
              <c:showPercent val="1"/>
              <c:showBubbleSize val="0"/>
            </c:dLbl>
            <c:dLbl>
              <c:idx val="2"/>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1" i="0" strike="noStrike" sz="1000" u="none">
                      <a:solidFill>
                        <a:srgbClr val="70AD47"/>
                      </a:solidFill>
                      <a:latin typeface="Helvetica Neue"/>
                    </a:defRPr>
                  </a:pPr>
                </a:p>
              </c:txPr>
              <c:dLblPos val="outEnd"/>
              <c:showLegendKey val="0"/>
              <c:showVal val="0"/>
              <c:showCatName val="1"/>
              <c:showSerName val="0"/>
              <c:showPercent val="1"/>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0"/>
              <c:numFmt formatCode="0%" sourceLinked="0"/>
              <c:txPr>
                <a:bodyPr/>
                <a:lstStyle/>
                <a:p>
                  <a:pPr>
                    <a:defRPr b="1" i="0" strike="noStrike" sz="1000" u="none">
                      <a:solidFill>
                        <a:srgbClr val="264478"/>
                      </a:solidFill>
                      <a:latin typeface="Helvetica Neue"/>
                    </a:defRPr>
                  </a:pPr>
                </a:p>
              </c:txPr>
              <c:dLblPos val="outEnd"/>
              <c:showLegendKey val="0"/>
              <c:showVal val="0"/>
              <c:showCatName val="1"/>
              <c:showSerName val="0"/>
              <c:showPercent val="1"/>
              <c:showBubbleSize val="0"/>
            </c:dLbl>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tallies'!$C$63:$C$73</c:f>
              <c:numCache>
                <c:ptCount val="9"/>
                <c:pt idx="0">
                  <c:v>128.000000</c:v>
                </c:pt>
                <c:pt idx="1">
                  <c:v>63.000000</c:v>
                </c:pt>
                <c:pt idx="3">
                  <c:v>670.000000</c:v>
                </c:pt>
                <c:pt idx="4">
                  <c:v>250.000000</c:v>
                </c:pt>
                <c:pt idx="5">
                  <c:v>22.000000</c:v>
                </c:pt>
                <c:pt idx="6">
                  <c:v>68.000000</c:v>
                </c:pt>
                <c:pt idx="7">
                  <c:v>93.000000</c:v>
                </c:pt>
                <c:pt idx="8">
                  <c:v>357.000000</c:v>
                </c:pt>
                <c:pt idx="10">
                  <c:v>14.000000</c:v>
                </c:pt>
              </c:numCache>
            </c:numRef>
          </c:val>
        </c:ser>
        <c:ser>
          <c:idx val="0"/>
          <c:order val="2"/>
          <c:tx>
            <c:strRef>
              <c:f>'S4. Specimen tallies'!$E$62</c:f>
              <c:strCache>
                <c:ptCount val="1"/>
                <c:pt idx="2">
                  <c:v>Group 004</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dLbl>
            <c:dLbl>
              <c:idx val="1"/>
              <c:numFmt formatCode="0%" sourceLinked="0"/>
              <c:txPr>
                <a:bodyPr/>
                <a:lstStyle/>
                <a:p>
                  <a:pPr>
                    <a:defRPr b="1" i="0" strike="noStrike" sz="1000" u="none">
                      <a:solidFill>
                        <a:srgbClr val="ED7D31"/>
                      </a:solidFill>
                      <a:latin typeface="Helvetica Neue"/>
                    </a:defRPr>
                  </a:pPr>
                </a:p>
              </c:txPr>
              <c:dLblPos val="outEnd"/>
              <c:showLegendKey val="0"/>
              <c:showVal val="0"/>
              <c:showCatName val="1"/>
              <c:showSerName val="0"/>
              <c:showPercent val="1"/>
              <c:showBubbleSize val="0"/>
            </c:dLbl>
            <c:dLbl>
              <c:idx val="2"/>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1" i="0" strike="noStrike" sz="1000" u="none">
                      <a:solidFill>
                        <a:srgbClr val="70AD47"/>
                      </a:solidFill>
                      <a:latin typeface="Helvetica Neue"/>
                    </a:defRPr>
                  </a:pPr>
                </a:p>
              </c:txPr>
              <c:dLblPos val="outEnd"/>
              <c:showLegendKey val="0"/>
              <c:showVal val="0"/>
              <c:showCatName val="1"/>
              <c:showSerName val="0"/>
              <c:showPercent val="1"/>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0"/>
              <c:numFmt formatCode="0%" sourceLinked="0"/>
              <c:txPr>
                <a:bodyPr/>
                <a:lstStyle/>
                <a:p>
                  <a:pPr>
                    <a:defRPr b="1" i="0" strike="noStrike" sz="1000" u="none">
                      <a:solidFill>
                        <a:srgbClr val="264478"/>
                      </a:solidFill>
                      <a:latin typeface="Helvetica Neue"/>
                    </a:defRPr>
                  </a:pPr>
                </a:p>
              </c:txPr>
              <c:dLblPos val="outEnd"/>
              <c:showLegendKey val="0"/>
              <c:showVal val="0"/>
              <c:showCatName val="1"/>
              <c:showSerName val="0"/>
              <c:showPercent val="1"/>
              <c:showBubbleSize val="0"/>
            </c:dLbl>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tallies'!$D$63:$D$73</c:f>
              <c:numCache>
                <c:ptCount val="8"/>
                <c:pt idx="0">
                  <c:v>54.000000</c:v>
                </c:pt>
                <c:pt idx="1">
                  <c:v>49.000000</c:v>
                </c:pt>
                <c:pt idx="3">
                  <c:v>29.000000</c:v>
                </c:pt>
                <c:pt idx="4">
                  <c:v>1.000000</c:v>
                </c:pt>
                <c:pt idx="5">
                  <c:v>6.000000</c:v>
                </c:pt>
                <c:pt idx="6">
                  <c:v>71.000000</c:v>
                </c:pt>
                <c:pt idx="7">
                  <c:v>1.000000</c:v>
                </c:pt>
                <c:pt idx="8">
                  <c:v>12.000000</c:v>
                </c:pt>
              </c:numCache>
            </c:numRef>
          </c:val>
        </c:ser>
        <c:ser>
          <c:idx val="0"/>
          <c:order val="3"/>
          <c:tx>
            <c:strRef>
              <c:f>'S4. Specimen tallies'!$F$62</c:f>
              <c:strCache>
                <c:ptCount val="1"/>
                <c:pt idx="3">
                  <c:v>Basal bb</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dLbl>
            <c:dLbl>
              <c:idx val="1"/>
              <c:numFmt formatCode="0%" sourceLinked="0"/>
              <c:txPr>
                <a:bodyPr/>
                <a:lstStyle/>
                <a:p>
                  <a:pPr>
                    <a:defRPr b="1" i="0" strike="noStrike" sz="1000" u="none">
                      <a:solidFill>
                        <a:srgbClr val="ED7D31"/>
                      </a:solidFill>
                      <a:latin typeface="Helvetica Neue"/>
                    </a:defRPr>
                  </a:pPr>
                </a:p>
              </c:txPr>
              <c:dLblPos val="outEnd"/>
              <c:showLegendKey val="0"/>
              <c:showVal val="0"/>
              <c:showCatName val="1"/>
              <c:showSerName val="0"/>
              <c:showPercent val="1"/>
              <c:showBubbleSize val="0"/>
            </c:dLbl>
            <c:dLbl>
              <c:idx val="2"/>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1" i="0" strike="noStrike" sz="1000" u="none">
                      <a:solidFill>
                        <a:srgbClr val="70AD47"/>
                      </a:solidFill>
                      <a:latin typeface="Helvetica Neue"/>
                    </a:defRPr>
                  </a:pPr>
                </a:p>
              </c:txPr>
              <c:dLblPos val="outEnd"/>
              <c:showLegendKey val="0"/>
              <c:showVal val="0"/>
              <c:showCatName val="1"/>
              <c:showSerName val="0"/>
              <c:showPercent val="1"/>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0"/>
              <c:numFmt formatCode="0%" sourceLinked="0"/>
              <c:txPr>
                <a:bodyPr/>
                <a:lstStyle/>
                <a:p>
                  <a:pPr>
                    <a:defRPr b="1" i="0" strike="noStrike" sz="1000" u="none">
                      <a:solidFill>
                        <a:srgbClr val="264478"/>
                      </a:solidFill>
                      <a:latin typeface="Helvetica Neue"/>
                    </a:defRPr>
                  </a:pPr>
                </a:p>
              </c:txPr>
              <c:dLblPos val="outEnd"/>
              <c:showLegendKey val="0"/>
              <c:showVal val="0"/>
              <c:showCatName val="1"/>
              <c:showSerName val="0"/>
              <c:showPercent val="1"/>
              <c:showBubbleSize val="0"/>
            </c:dLbl>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tallies'!$E$63:$E$73</c:f>
              <c:numCache>
                <c:ptCount val="8"/>
                <c:pt idx="0">
                  <c:v>2.000000</c:v>
                </c:pt>
                <c:pt idx="2">
                  <c:v>11.000000</c:v>
                </c:pt>
                <c:pt idx="3">
                  <c:v>37.000000</c:v>
                </c:pt>
                <c:pt idx="4">
                  <c:v>42.000000</c:v>
                </c:pt>
                <c:pt idx="6">
                  <c:v>361.000000</c:v>
                </c:pt>
                <c:pt idx="7">
                  <c:v>108.000000</c:v>
                </c:pt>
                <c:pt idx="8">
                  <c:v>30.000000</c:v>
                </c:pt>
                <c:pt idx="9">
                  <c:v>18.000000</c:v>
                </c:pt>
              </c:numCache>
            </c:numRef>
          </c:val>
        </c:ser>
        <c:ser>
          <c:idx val="0"/>
          <c:order val="4"/>
          <c:tx>
            <c:strRef>
              <c:f>'S4. Specimen tallies'!$F$62</c:f>
              <c:strCache>
                <c:ptCount val="1"/>
                <c:pt idx="4">
                  <c:v>Basal bb</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dLbl>
            <c:dLbl>
              <c:idx val="1"/>
              <c:numFmt formatCode="0%" sourceLinked="0"/>
              <c:txPr>
                <a:bodyPr/>
                <a:lstStyle/>
                <a:p>
                  <a:pPr>
                    <a:defRPr b="1" i="0" strike="noStrike" sz="1000" u="none">
                      <a:solidFill>
                        <a:srgbClr val="ED7D31"/>
                      </a:solidFill>
                      <a:latin typeface="Helvetica Neue"/>
                    </a:defRPr>
                  </a:pPr>
                </a:p>
              </c:txPr>
              <c:dLblPos val="outEnd"/>
              <c:showLegendKey val="0"/>
              <c:showVal val="0"/>
              <c:showCatName val="1"/>
              <c:showSerName val="0"/>
              <c:showPercent val="1"/>
              <c:showBubbleSize val="0"/>
            </c:dLbl>
            <c:dLbl>
              <c:idx val="2"/>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1" i="0" strike="noStrike" sz="1000" u="none">
                      <a:solidFill>
                        <a:srgbClr val="70AD47"/>
                      </a:solidFill>
                      <a:latin typeface="Helvetica Neue"/>
                    </a:defRPr>
                  </a:pPr>
                </a:p>
              </c:txPr>
              <c:dLblPos val="outEnd"/>
              <c:showLegendKey val="0"/>
              <c:showVal val="0"/>
              <c:showCatName val="1"/>
              <c:showSerName val="0"/>
              <c:showPercent val="1"/>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0"/>
              <c:numFmt formatCode="0%" sourceLinked="0"/>
              <c:txPr>
                <a:bodyPr/>
                <a:lstStyle/>
                <a:p>
                  <a:pPr>
                    <a:defRPr b="1" i="0" strike="noStrike" sz="1000" u="none">
                      <a:solidFill>
                        <a:srgbClr val="264478"/>
                      </a:solidFill>
                      <a:latin typeface="Helvetica Neue"/>
                    </a:defRPr>
                  </a:pPr>
                </a:p>
              </c:txPr>
              <c:dLblPos val="outEnd"/>
              <c:showLegendKey val="0"/>
              <c:showVal val="0"/>
              <c:showCatName val="1"/>
              <c:showSerName val="0"/>
              <c:showPercent val="1"/>
              <c:showBubbleSize val="0"/>
            </c:dLbl>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tallies'!$F$63:$F$73</c:f>
              <c:numCache>
                <c:ptCount val="11"/>
                <c:pt idx="0">
                  <c:v>182.000000</c:v>
                </c:pt>
                <c:pt idx="1">
                  <c:v>112.000000</c:v>
                </c:pt>
                <c:pt idx="2">
                  <c:v>0.000000</c:v>
                </c:pt>
                <c:pt idx="3">
                  <c:v>699.000000</c:v>
                </c:pt>
                <c:pt idx="4">
                  <c:v>251.000000</c:v>
                </c:pt>
                <c:pt idx="5">
                  <c:v>28.000000</c:v>
                </c:pt>
                <c:pt idx="6">
                  <c:v>139.000000</c:v>
                </c:pt>
                <c:pt idx="7">
                  <c:v>94.000000</c:v>
                </c:pt>
                <c:pt idx="8">
                  <c:v>369.000000</c:v>
                </c:pt>
                <c:pt idx="9">
                  <c:v>0.000000</c:v>
                </c:pt>
                <c:pt idx="10">
                  <c:v>14.000000</c:v>
                </c:pt>
              </c:numCache>
            </c:numRef>
          </c:val>
        </c:ser>
        <c:ser>
          <c:idx val="0"/>
          <c:order val="5"/>
          <c:tx>
            <c:strRef>
              <c:f>'S4. Specimen tallies'!$G$62</c:f>
              <c:strCache>
                <c:ptCount val="1"/>
                <c:pt idx="5">
                  <c:v>Upper bb</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dLbl>
            <c:dLbl>
              <c:idx val="1"/>
              <c:numFmt formatCode="0%" sourceLinked="0"/>
              <c:txPr>
                <a:bodyPr/>
                <a:lstStyle/>
                <a:p>
                  <a:pPr>
                    <a:defRPr b="1" i="0" strike="noStrike" sz="1000" u="none">
                      <a:solidFill>
                        <a:srgbClr val="ED7D31"/>
                      </a:solidFill>
                      <a:latin typeface="Helvetica Neue"/>
                    </a:defRPr>
                  </a:pPr>
                </a:p>
              </c:txPr>
              <c:dLblPos val="outEnd"/>
              <c:showLegendKey val="0"/>
              <c:showVal val="0"/>
              <c:showCatName val="1"/>
              <c:showSerName val="0"/>
              <c:showPercent val="1"/>
              <c:showBubbleSize val="0"/>
            </c:dLbl>
            <c:dLbl>
              <c:idx val="2"/>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1" i="0" strike="noStrike" sz="1000" u="none">
                      <a:solidFill>
                        <a:srgbClr val="70AD47"/>
                      </a:solidFill>
                      <a:latin typeface="Helvetica Neue"/>
                    </a:defRPr>
                  </a:pPr>
                </a:p>
              </c:txPr>
              <c:dLblPos val="outEnd"/>
              <c:showLegendKey val="0"/>
              <c:showVal val="0"/>
              <c:showCatName val="1"/>
              <c:showSerName val="0"/>
              <c:showPercent val="1"/>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0"/>
              <c:numFmt formatCode="0%" sourceLinked="0"/>
              <c:txPr>
                <a:bodyPr/>
                <a:lstStyle/>
                <a:p>
                  <a:pPr>
                    <a:defRPr b="1" i="0" strike="noStrike" sz="1000" u="none">
                      <a:solidFill>
                        <a:srgbClr val="264478"/>
                      </a:solidFill>
                      <a:latin typeface="Helvetica Neue"/>
                    </a:defRPr>
                  </a:pPr>
                </a:p>
              </c:txPr>
              <c:dLblPos val="outEnd"/>
              <c:showLegendKey val="0"/>
              <c:showVal val="0"/>
              <c:showCatName val="1"/>
              <c:showSerName val="0"/>
              <c:showPercent val="1"/>
              <c:showBubbleSize val="0"/>
            </c:dLbl>
            <c:numFmt formatCode="0%" sourceLinked="0"/>
            <c:txPr>
              <a:bodyPr/>
              <a:lstStyle/>
              <a:p>
                <a:pPr>
                  <a:defRPr b="1" i="0" strike="noStrike" sz="1000" u="none">
                    <a:solidFill>
                      <a:srgbClr val="5B9BD5"/>
                    </a:solidFill>
                    <a:latin typeface="Helvetica Neue"/>
                  </a:defRPr>
                </a:pPr>
              </a:p>
            </c:txPr>
            <c:dLblPos val="outEnd"/>
            <c:showLegendKey val="0"/>
            <c:showVal val="0"/>
            <c:showCatName val="1"/>
            <c:showSerName val="0"/>
            <c:showPercent val="1"/>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tallies'!$G$63:$G$73</c:f>
              <c:numCache>
                <c:ptCount val="11"/>
                <c:pt idx="0">
                  <c:v>2.000000</c:v>
                </c:pt>
                <c:pt idx="1">
                  <c:v>0.000000</c:v>
                </c:pt>
                <c:pt idx="2">
                  <c:v>11.000000</c:v>
                </c:pt>
                <c:pt idx="3">
                  <c:v>38.000000</c:v>
                </c:pt>
                <c:pt idx="4">
                  <c:v>46.000000</c:v>
                </c:pt>
                <c:pt idx="5">
                  <c:v>0.000000</c:v>
                </c:pt>
                <c:pt idx="6">
                  <c:v>367.000000</c:v>
                </c:pt>
                <c:pt idx="7">
                  <c:v>111.000000</c:v>
                </c:pt>
                <c:pt idx="8">
                  <c:v>34.000000</c:v>
                </c:pt>
                <c:pt idx="9">
                  <c:v>18.000000</c:v>
                </c:pt>
                <c:pt idx="10">
                  <c:v>1.000000</c:v>
                </c:pt>
              </c:numCache>
            </c:numRef>
          </c:val>
        </c:ser>
        <c:firstSliceAng val="0"/>
      </c:pieChart>
      <c:spPr>
        <a:noFill/>
        <a:ln w="12700" cap="flat">
          <a:noFill/>
          <a:miter lim="400000"/>
        </a:ln>
        <a:effectLst/>
      </c:spPr>
    </c:plotArea>
    <c:plotVisOnly val="1"/>
    <c:dispBlanksAs val="gap"/>
  </c:chart>
  <c:spPr>
    <a:solidFill>
      <a:srgbClr val="FFFFFF"/>
    </a:solid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352923"/>
          <c:y val="0.352923"/>
          <c:w val="0.294154"/>
          <c:h val="0.281654"/>
        </c:manualLayout>
      </c:layout>
      <c:pieChart>
        <c:varyColors val="0"/>
        <c:ser>
          <c:idx val="0"/>
          <c:order val="0"/>
          <c:tx>
            <c:strRef>
              <c:f>'S4. Specimen tallies'!$C$62</c:f>
              <c:strCache>
                <c:ptCount val="1"/>
                <c:pt idx="0">
                  <c:v>Group 002</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2"/>
              <c:numFmt formatCode="0%" sourceLinked="0"/>
              <c:txPr>
                <a:bodyPr/>
                <a:lstStyle/>
                <a:p>
                  <a:pPr>
                    <a:defRPr b="1" i="0" strike="noStrike" sz="1000" u="none">
                      <a:solidFill>
                        <a:srgbClr val="A5A5A5"/>
                      </a:solidFill>
                      <a:latin typeface="Helvetica Neue"/>
                    </a:defRPr>
                  </a:pPr>
                </a:p>
              </c:txPr>
              <c:dLblPos val="outEnd"/>
              <c:showLegendKey val="0"/>
              <c:showVal val="0"/>
              <c:showCatName val="1"/>
              <c:showSerName val="0"/>
              <c:showPercent val="1"/>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1" i="0" strike="noStrike" sz="1000" u="none">
                      <a:solidFill>
                        <a:srgbClr val="997300"/>
                      </a:solidFill>
                      <a:latin typeface="Helvetica Neue"/>
                    </a:defRPr>
                  </a:pPr>
                </a:p>
              </c:txPr>
              <c:dLblPos val="outEnd"/>
              <c:showLegendKey val="0"/>
              <c:showVal val="0"/>
              <c:showCatName val="1"/>
              <c:showSerName val="0"/>
              <c:showPercent val="1"/>
              <c:showBubbleSize val="0"/>
            </c:dLbl>
            <c:dLbl>
              <c:idx val="1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tallies'!$G$63:$G$73</c:f>
              <c:numCache>
                <c:ptCount val="11"/>
                <c:pt idx="0">
                  <c:v>2.000000</c:v>
                </c:pt>
                <c:pt idx="1">
                  <c:v>0.000000</c:v>
                </c:pt>
                <c:pt idx="2">
                  <c:v>11.000000</c:v>
                </c:pt>
                <c:pt idx="3">
                  <c:v>38.000000</c:v>
                </c:pt>
                <c:pt idx="4">
                  <c:v>46.000000</c:v>
                </c:pt>
                <c:pt idx="5">
                  <c:v>0.000000</c:v>
                </c:pt>
                <c:pt idx="6">
                  <c:v>367.000000</c:v>
                </c:pt>
                <c:pt idx="7">
                  <c:v>111.000000</c:v>
                </c:pt>
                <c:pt idx="8">
                  <c:v>34.000000</c:v>
                </c:pt>
                <c:pt idx="9">
                  <c:v>18.000000</c:v>
                </c:pt>
                <c:pt idx="10">
                  <c:v>1.000000</c:v>
                </c:pt>
              </c:numCache>
            </c:numRef>
          </c:val>
        </c:ser>
        <c:ser>
          <c:idx val="0"/>
          <c:order val="1"/>
          <c:tx>
            <c:strRef>
              <c:f>'S4. Specimen tallies'!$D$62</c:f>
              <c:strCache>
                <c:ptCount val="1"/>
                <c:pt idx="1">
                  <c:v>Group 003</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2"/>
              <c:numFmt formatCode="0%" sourceLinked="0"/>
              <c:txPr>
                <a:bodyPr/>
                <a:lstStyle/>
                <a:p>
                  <a:pPr>
                    <a:defRPr b="1" i="0" strike="noStrike" sz="1000" u="none">
                      <a:solidFill>
                        <a:srgbClr val="A5A5A5"/>
                      </a:solidFill>
                      <a:latin typeface="Helvetica Neue"/>
                    </a:defRPr>
                  </a:pPr>
                </a:p>
              </c:txPr>
              <c:dLblPos val="outEnd"/>
              <c:showLegendKey val="0"/>
              <c:showVal val="0"/>
              <c:showCatName val="1"/>
              <c:showSerName val="0"/>
              <c:showPercent val="1"/>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1" i="0" strike="noStrike" sz="1000" u="none">
                      <a:solidFill>
                        <a:srgbClr val="997300"/>
                      </a:solidFill>
                      <a:latin typeface="Helvetica Neue"/>
                    </a:defRPr>
                  </a:pPr>
                </a:p>
              </c:txPr>
              <c:dLblPos val="outEnd"/>
              <c:showLegendKey val="0"/>
              <c:showVal val="0"/>
              <c:showCatName val="1"/>
              <c:showSerName val="0"/>
              <c:showPercent val="1"/>
              <c:showBubbleSize val="0"/>
            </c:dLbl>
            <c:dLbl>
              <c:idx val="1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tallies'!$C$63:$C$73</c:f>
              <c:numCache>
                <c:ptCount val="9"/>
                <c:pt idx="0">
                  <c:v>128.000000</c:v>
                </c:pt>
                <c:pt idx="1">
                  <c:v>63.000000</c:v>
                </c:pt>
                <c:pt idx="3">
                  <c:v>670.000000</c:v>
                </c:pt>
                <c:pt idx="4">
                  <c:v>250.000000</c:v>
                </c:pt>
                <c:pt idx="5">
                  <c:v>22.000000</c:v>
                </c:pt>
                <c:pt idx="6">
                  <c:v>68.000000</c:v>
                </c:pt>
                <c:pt idx="7">
                  <c:v>93.000000</c:v>
                </c:pt>
                <c:pt idx="8">
                  <c:v>357.000000</c:v>
                </c:pt>
                <c:pt idx="10">
                  <c:v>14.000000</c:v>
                </c:pt>
              </c:numCache>
            </c:numRef>
          </c:val>
        </c:ser>
        <c:ser>
          <c:idx val="0"/>
          <c:order val="2"/>
          <c:tx>
            <c:strRef>
              <c:f>'S4. Specimen tallies'!$E$62</c:f>
              <c:strCache>
                <c:ptCount val="1"/>
                <c:pt idx="2">
                  <c:v>Group 004</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2"/>
              <c:numFmt formatCode="0%" sourceLinked="0"/>
              <c:txPr>
                <a:bodyPr/>
                <a:lstStyle/>
                <a:p>
                  <a:pPr>
                    <a:defRPr b="1" i="0" strike="noStrike" sz="1000" u="none">
                      <a:solidFill>
                        <a:srgbClr val="A5A5A5"/>
                      </a:solidFill>
                      <a:latin typeface="Helvetica Neue"/>
                    </a:defRPr>
                  </a:pPr>
                </a:p>
              </c:txPr>
              <c:dLblPos val="outEnd"/>
              <c:showLegendKey val="0"/>
              <c:showVal val="0"/>
              <c:showCatName val="1"/>
              <c:showSerName val="0"/>
              <c:showPercent val="1"/>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1" i="0" strike="noStrike" sz="1000" u="none">
                      <a:solidFill>
                        <a:srgbClr val="997300"/>
                      </a:solidFill>
                      <a:latin typeface="Helvetica Neue"/>
                    </a:defRPr>
                  </a:pPr>
                </a:p>
              </c:txPr>
              <c:dLblPos val="outEnd"/>
              <c:showLegendKey val="0"/>
              <c:showVal val="0"/>
              <c:showCatName val="1"/>
              <c:showSerName val="0"/>
              <c:showPercent val="1"/>
              <c:showBubbleSize val="0"/>
            </c:dLbl>
            <c:dLbl>
              <c:idx val="1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tallies'!$D$63:$D$73</c:f>
              <c:numCache>
                <c:ptCount val="8"/>
                <c:pt idx="0">
                  <c:v>54.000000</c:v>
                </c:pt>
                <c:pt idx="1">
                  <c:v>49.000000</c:v>
                </c:pt>
                <c:pt idx="3">
                  <c:v>29.000000</c:v>
                </c:pt>
                <c:pt idx="4">
                  <c:v>1.000000</c:v>
                </c:pt>
                <c:pt idx="5">
                  <c:v>6.000000</c:v>
                </c:pt>
                <c:pt idx="6">
                  <c:v>71.000000</c:v>
                </c:pt>
                <c:pt idx="7">
                  <c:v>1.000000</c:v>
                </c:pt>
                <c:pt idx="8">
                  <c:v>12.000000</c:v>
                </c:pt>
              </c:numCache>
            </c:numRef>
          </c:val>
        </c:ser>
        <c:ser>
          <c:idx val="0"/>
          <c:order val="3"/>
          <c:tx>
            <c:strRef>
              <c:f>'S4. Specimen tallies'!$F$62</c:f>
              <c:strCache>
                <c:ptCount val="1"/>
                <c:pt idx="3">
                  <c:v>Basal bb</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2"/>
              <c:numFmt formatCode="0%" sourceLinked="0"/>
              <c:txPr>
                <a:bodyPr/>
                <a:lstStyle/>
                <a:p>
                  <a:pPr>
                    <a:defRPr b="1" i="0" strike="noStrike" sz="1000" u="none">
                      <a:solidFill>
                        <a:srgbClr val="A5A5A5"/>
                      </a:solidFill>
                      <a:latin typeface="Helvetica Neue"/>
                    </a:defRPr>
                  </a:pPr>
                </a:p>
              </c:txPr>
              <c:dLblPos val="outEnd"/>
              <c:showLegendKey val="0"/>
              <c:showVal val="0"/>
              <c:showCatName val="1"/>
              <c:showSerName val="0"/>
              <c:showPercent val="1"/>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1" i="0" strike="noStrike" sz="1000" u="none">
                      <a:solidFill>
                        <a:srgbClr val="997300"/>
                      </a:solidFill>
                      <a:latin typeface="Helvetica Neue"/>
                    </a:defRPr>
                  </a:pPr>
                </a:p>
              </c:txPr>
              <c:dLblPos val="outEnd"/>
              <c:showLegendKey val="0"/>
              <c:showVal val="0"/>
              <c:showCatName val="1"/>
              <c:showSerName val="0"/>
              <c:showPercent val="1"/>
              <c:showBubbleSize val="0"/>
            </c:dLbl>
            <c:dLbl>
              <c:idx val="1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tallies'!$E$63:$E$73</c:f>
              <c:numCache>
                <c:ptCount val="8"/>
                <c:pt idx="0">
                  <c:v>2.000000</c:v>
                </c:pt>
                <c:pt idx="2">
                  <c:v>11.000000</c:v>
                </c:pt>
                <c:pt idx="3">
                  <c:v>37.000000</c:v>
                </c:pt>
                <c:pt idx="4">
                  <c:v>42.000000</c:v>
                </c:pt>
                <c:pt idx="6">
                  <c:v>361.000000</c:v>
                </c:pt>
                <c:pt idx="7">
                  <c:v>108.000000</c:v>
                </c:pt>
                <c:pt idx="8">
                  <c:v>30.000000</c:v>
                </c:pt>
                <c:pt idx="9">
                  <c:v>18.000000</c:v>
                </c:pt>
              </c:numCache>
            </c:numRef>
          </c:val>
        </c:ser>
        <c:ser>
          <c:idx val="0"/>
          <c:order val="4"/>
          <c:tx>
            <c:strRef>
              <c:f>'S4. Specimen tallies'!$G$62</c:f>
              <c:strCache>
                <c:ptCount val="1"/>
                <c:pt idx="4">
                  <c:v>Upper bb</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2"/>
              <c:numFmt formatCode="0%" sourceLinked="0"/>
              <c:txPr>
                <a:bodyPr/>
                <a:lstStyle/>
                <a:p>
                  <a:pPr>
                    <a:defRPr b="1" i="0" strike="noStrike" sz="1000" u="none">
                      <a:solidFill>
                        <a:srgbClr val="A5A5A5"/>
                      </a:solidFill>
                      <a:latin typeface="Helvetica Neue"/>
                    </a:defRPr>
                  </a:pPr>
                </a:p>
              </c:txPr>
              <c:dLblPos val="outEnd"/>
              <c:showLegendKey val="0"/>
              <c:showVal val="0"/>
              <c:showCatName val="1"/>
              <c:showSerName val="0"/>
              <c:showPercent val="1"/>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1" i="0" strike="noStrike" sz="1000" u="none">
                      <a:solidFill>
                        <a:srgbClr val="997300"/>
                      </a:solidFill>
                      <a:latin typeface="Helvetica Neue"/>
                    </a:defRPr>
                  </a:pPr>
                </a:p>
              </c:txPr>
              <c:dLblPos val="outEnd"/>
              <c:showLegendKey val="0"/>
              <c:showVal val="0"/>
              <c:showCatName val="1"/>
              <c:showSerName val="0"/>
              <c:showPercent val="1"/>
              <c:showBubbleSize val="0"/>
            </c:dLbl>
            <c:dLbl>
              <c:idx val="1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tallies'!$F$63:$F$73</c:f>
              <c:numCache>
                <c:ptCount val="11"/>
                <c:pt idx="0">
                  <c:v>182.000000</c:v>
                </c:pt>
                <c:pt idx="1">
                  <c:v>112.000000</c:v>
                </c:pt>
                <c:pt idx="2">
                  <c:v>0.000000</c:v>
                </c:pt>
                <c:pt idx="3">
                  <c:v>699.000000</c:v>
                </c:pt>
                <c:pt idx="4">
                  <c:v>251.000000</c:v>
                </c:pt>
                <c:pt idx="5">
                  <c:v>28.000000</c:v>
                </c:pt>
                <c:pt idx="6">
                  <c:v>139.000000</c:v>
                </c:pt>
                <c:pt idx="7">
                  <c:v>94.000000</c:v>
                </c:pt>
                <c:pt idx="8">
                  <c:v>369.000000</c:v>
                </c:pt>
                <c:pt idx="9">
                  <c:v>0.000000</c:v>
                </c:pt>
                <c:pt idx="10">
                  <c:v>14.000000</c:v>
                </c:pt>
              </c:numCache>
            </c:numRef>
          </c:val>
        </c:ser>
        <c:ser>
          <c:idx val="0"/>
          <c:order val="5"/>
          <c:tx>
            <c:strRef>
              <c:f>'S4. Specimen tallies'!$G$62</c:f>
              <c:strCache>
                <c:ptCount val="1"/>
                <c:pt idx="5">
                  <c:v>Upper bb</c:v>
                </c:pt>
              </c:strCache>
            </c:strRef>
          </c:tx>
          <c:spPr>
            <a:solidFill>
              <a:schemeClr val="accent1"/>
            </a:solidFill>
            <a:ln w="12700" cap="flat">
              <a:noFill/>
              <a:miter lim="400000"/>
            </a:ln>
            <a:effectLst>
              <a:outerShdw sx="100000" sy="100000" kx="0" ky="0" algn="tl" rotWithShape="1" blurRad="63500" dist="0" dir="0">
                <a:srgbClr val="000000">
                  <a:alpha val="20000"/>
                </a:srgbClr>
              </a:outerShdw>
            </a:effectLst>
          </c:spPr>
          <c:explosion val="0"/>
          <c:dPt>
            <c:idx val="0"/>
            <c:explosion val="0"/>
            <c:spPr>
              <a:solidFill>
                <a:schemeClr val="accent1"/>
              </a:solidFill>
              <a:ln w="12700" cap="flat">
                <a:noFill/>
                <a:miter lim="400000"/>
              </a:ln>
              <a:effectLst>
                <a:outerShdw sx="100000" sy="100000" kx="0" ky="0" algn="tl" rotWithShape="1" blurRad="63500" dist="0" dir="0">
                  <a:srgbClr val="000000">
                    <a:alpha val="20000"/>
                  </a:srgbClr>
                </a:outerShdw>
              </a:effectLst>
            </c:spPr>
          </c:dPt>
          <c:dPt>
            <c:idx val="1"/>
            <c:explosion val="0"/>
            <c:spPr>
              <a:solidFill>
                <a:schemeClr val="accent2"/>
              </a:solidFill>
              <a:ln w="12700" cap="flat">
                <a:noFill/>
                <a:miter lim="400000"/>
              </a:ln>
              <a:effectLst>
                <a:outerShdw sx="100000" sy="100000" kx="0" ky="0" algn="tl" rotWithShape="1" blurRad="63500" dist="0" dir="0">
                  <a:srgbClr val="000000">
                    <a:alpha val="20000"/>
                  </a:srgbClr>
                </a:outerShdw>
              </a:effectLst>
            </c:spPr>
          </c:dPt>
          <c:dPt>
            <c:idx val="2"/>
            <c:explosion val="0"/>
            <c:spPr>
              <a:solidFill>
                <a:schemeClr val="accent3"/>
              </a:solidFill>
              <a:ln w="12700" cap="flat">
                <a:noFill/>
                <a:miter lim="400000"/>
              </a:ln>
              <a:effectLst>
                <a:outerShdw sx="100000" sy="100000" kx="0" ky="0" algn="tl" rotWithShape="1" blurRad="63500" dist="0" dir="0">
                  <a:srgbClr val="000000">
                    <a:alpha val="20000"/>
                  </a:srgbClr>
                </a:outerShdw>
              </a:effectLst>
            </c:spPr>
          </c:dPt>
          <c:dPt>
            <c:idx val="3"/>
            <c:explosion val="0"/>
            <c:spPr>
              <a:solidFill>
                <a:schemeClr val="accent4"/>
              </a:solidFill>
              <a:ln w="12700" cap="flat">
                <a:noFill/>
                <a:miter lim="400000"/>
              </a:ln>
              <a:effectLst>
                <a:outerShdw sx="100000" sy="100000" kx="0" ky="0" algn="tl" rotWithShape="1" blurRad="63500" dist="0" dir="0">
                  <a:srgbClr val="000000">
                    <a:alpha val="20000"/>
                  </a:srgbClr>
                </a:outerShdw>
              </a:effectLst>
            </c:spPr>
          </c:dPt>
          <c:dPt>
            <c:idx val="4"/>
            <c:explosion val="0"/>
            <c:spPr>
              <a:solidFill>
                <a:schemeClr val="accent5"/>
              </a:solidFill>
              <a:ln w="12700" cap="flat">
                <a:noFill/>
                <a:miter lim="400000"/>
              </a:ln>
              <a:effectLst>
                <a:outerShdw sx="100000" sy="100000" kx="0" ky="0" algn="tl" rotWithShape="1" blurRad="63500" dist="0" dir="0">
                  <a:srgbClr val="000000">
                    <a:alpha val="20000"/>
                  </a:srgbClr>
                </a:outerShdw>
              </a:effectLst>
            </c:spPr>
          </c:dPt>
          <c:dPt>
            <c:idx val="5"/>
            <c:explosion val="0"/>
            <c:spPr>
              <a:solidFill>
                <a:schemeClr val="accent6"/>
              </a:solidFill>
              <a:ln w="12700" cap="flat">
                <a:noFill/>
                <a:miter lim="400000"/>
              </a:ln>
              <a:effectLst>
                <a:outerShdw sx="100000" sy="100000" kx="0" ky="0" algn="tl" rotWithShape="1" blurRad="63500" dist="0" dir="0">
                  <a:srgbClr val="000000">
                    <a:alpha val="20000"/>
                  </a:srgbClr>
                </a:outerShdw>
              </a:effectLst>
            </c:spPr>
          </c:dPt>
          <c:dPt>
            <c:idx val="6"/>
            <c:explosion val="0"/>
            <c:spPr>
              <a:solidFill>
                <a:srgbClr val="255E91"/>
              </a:solidFill>
              <a:ln w="12700" cap="flat">
                <a:noFill/>
                <a:miter lim="400000"/>
              </a:ln>
              <a:effectLst>
                <a:outerShdw sx="100000" sy="100000" kx="0" ky="0" algn="tl" rotWithShape="1" blurRad="63500" dist="0" dir="0">
                  <a:srgbClr val="000000">
                    <a:alpha val="20000"/>
                  </a:srgbClr>
                </a:outerShdw>
              </a:effectLst>
            </c:spPr>
          </c:dPt>
          <c:dPt>
            <c:idx val="7"/>
            <c:explosion val="0"/>
            <c:spPr>
              <a:solidFill>
                <a:srgbClr val="9E480E"/>
              </a:solidFill>
              <a:ln w="12700" cap="flat">
                <a:noFill/>
                <a:miter lim="400000"/>
              </a:ln>
              <a:effectLst>
                <a:outerShdw sx="100000" sy="100000" kx="0" ky="0" algn="tl" rotWithShape="1" blurRad="63500" dist="0" dir="0">
                  <a:srgbClr val="000000">
                    <a:alpha val="20000"/>
                  </a:srgbClr>
                </a:outerShdw>
              </a:effectLst>
            </c:spPr>
          </c:dPt>
          <c:dPt>
            <c:idx val="8"/>
            <c:explosion val="0"/>
            <c:spPr>
              <a:solidFill>
                <a:srgbClr val="636363"/>
              </a:solidFill>
              <a:ln w="12700" cap="flat">
                <a:noFill/>
                <a:miter lim="400000"/>
              </a:ln>
              <a:effectLst>
                <a:outerShdw sx="100000" sy="100000" kx="0" ky="0" algn="tl" rotWithShape="1" blurRad="63500" dist="0" dir="0">
                  <a:srgbClr val="000000">
                    <a:alpha val="20000"/>
                  </a:srgbClr>
                </a:outerShdw>
              </a:effectLst>
            </c:spPr>
          </c:dPt>
          <c:dPt>
            <c:idx val="9"/>
            <c:explosion val="0"/>
            <c:spPr>
              <a:solidFill>
                <a:srgbClr val="997300"/>
              </a:solidFill>
              <a:ln w="12700" cap="flat">
                <a:noFill/>
                <a:miter lim="400000"/>
              </a:ln>
              <a:effectLst>
                <a:outerShdw sx="100000" sy="100000" kx="0" ky="0" algn="tl" rotWithShape="1" blurRad="63500" dist="0" dir="0">
                  <a:srgbClr val="000000">
                    <a:alpha val="20000"/>
                  </a:srgbClr>
                </a:outerShdw>
              </a:effectLst>
            </c:spPr>
          </c:dPt>
          <c:dPt>
            <c:idx val="10"/>
            <c:explosion val="0"/>
            <c:spPr>
              <a:solidFill>
                <a:srgbClr val="264478"/>
              </a:solidFill>
              <a:ln w="12700" cap="flat">
                <a:noFill/>
                <a:miter lim="400000"/>
              </a:ln>
              <a:effectLst>
                <a:outerShdw sx="100000" sy="100000" kx="0" ky="0" algn="tl" rotWithShape="1" blurRad="63500" dist="0" dir="0">
                  <a:srgbClr val="000000">
                    <a:alpha val="20000"/>
                  </a:srgbClr>
                </a:outerShdw>
              </a:effectLst>
            </c:spPr>
          </c:dPt>
          <c:dLbls>
            <c:dLbl>
              <c:idx val="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1"/>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2"/>
              <c:numFmt formatCode="0%" sourceLinked="0"/>
              <c:txPr>
                <a:bodyPr/>
                <a:lstStyle/>
                <a:p>
                  <a:pPr>
                    <a:defRPr b="1" i="0" strike="noStrike" sz="1000" u="none">
                      <a:solidFill>
                        <a:srgbClr val="A5A5A5"/>
                      </a:solidFill>
                      <a:latin typeface="Helvetica Neue"/>
                    </a:defRPr>
                  </a:pPr>
                </a:p>
              </c:txPr>
              <c:dLblPos val="outEnd"/>
              <c:showLegendKey val="0"/>
              <c:showVal val="0"/>
              <c:showCatName val="1"/>
              <c:showSerName val="0"/>
              <c:showPercent val="1"/>
              <c:showBubbleSize val="0"/>
            </c:dLbl>
            <c:dLbl>
              <c:idx val="3"/>
              <c:numFmt formatCode="0%" sourceLinked="0"/>
              <c:txPr>
                <a:bodyPr/>
                <a:lstStyle/>
                <a:p>
                  <a:pPr>
                    <a:defRPr b="1" i="0" strike="noStrike" sz="1000" u="none">
                      <a:solidFill>
                        <a:srgbClr val="FFC000"/>
                      </a:solidFill>
                      <a:latin typeface="Helvetica Neue"/>
                    </a:defRPr>
                  </a:pPr>
                </a:p>
              </c:txPr>
              <c:dLblPos val="outEnd"/>
              <c:showLegendKey val="0"/>
              <c:showVal val="0"/>
              <c:showCatName val="1"/>
              <c:showSerName val="0"/>
              <c:showPercent val="1"/>
              <c:showBubbleSize val="0"/>
            </c:dLbl>
            <c:dLbl>
              <c:idx val="4"/>
              <c:numFmt formatCode="0%" sourceLinked="0"/>
              <c:txPr>
                <a:bodyPr/>
                <a:lstStyle/>
                <a:p>
                  <a:pPr>
                    <a:defRPr b="1" i="0" strike="noStrike" sz="1000" u="none">
                      <a:solidFill>
                        <a:srgbClr val="4472C4"/>
                      </a:solidFill>
                      <a:latin typeface="Helvetica Neue"/>
                    </a:defRPr>
                  </a:pPr>
                </a:p>
              </c:txPr>
              <c:dLblPos val="outEnd"/>
              <c:showLegendKey val="0"/>
              <c:showVal val="0"/>
              <c:showCatName val="1"/>
              <c:showSerName val="0"/>
              <c:showPercent val="1"/>
              <c:showBubbleSize val="0"/>
            </c:dLbl>
            <c:dLbl>
              <c:idx val="5"/>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dLbl>
              <c:idx val="6"/>
              <c:numFmt formatCode="0%" sourceLinked="0"/>
              <c:txPr>
                <a:bodyPr/>
                <a:lstStyle/>
                <a:p>
                  <a:pPr>
                    <a:defRPr b="1" i="0" strike="noStrike" sz="1000" u="none">
                      <a:solidFill>
                        <a:srgbClr val="255E91"/>
                      </a:solidFill>
                      <a:latin typeface="Helvetica Neue"/>
                    </a:defRPr>
                  </a:pPr>
                </a:p>
              </c:txPr>
              <c:dLblPos val="outEnd"/>
              <c:showLegendKey val="0"/>
              <c:showVal val="0"/>
              <c:showCatName val="1"/>
              <c:showSerName val="0"/>
              <c:showPercent val="1"/>
              <c:showBubbleSize val="0"/>
            </c:dLbl>
            <c:dLbl>
              <c:idx val="7"/>
              <c:numFmt formatCode="0%" sourceLinked="0"/>
              <c:txPr>
                <a:bodyPr/>
                <a:lstStyle/>
                <a:p>
                  <a:pPr>
                    <a:defRPr b="1" i="0" strike="noStrike" sz="1000" u="none">
                      <a:solidFill>
                        <a:srgbClr val="9E480E"/>
                      </a:solidFill>
                      <a:latin typeface="Helvetica Neue"/>
                    </a:defRPr>
                  </a:pPr>
                </a:p>
              </c:txPr>
              <c:dLblPos val="outEnd"/>
              <c:showLegendKey val="0"/>
              <c:showVal val="0"/>
              <c:showCatName val="1"/>
              <c:showSerName val="0"/>
              <c:showPercent val="1"/>
              <c:showBubbleSize val="0"/>
            </c:dLbl>
            <c:dLbl>
              <c:idx val="8"/>
              <c:numFmt formatCode="0%" sourceLinked="0"/>
              <c:txPr>
                <a:bodyPr/>
                <a:lstStyle/>
                <a:p>
                  <a:pPr>
                    <a:defRPr b="1" i="0" strike="noStrike" sz="1000" u="none">
                      <a:solidFill>
                        <a:srgbClr val="636363"/>
                      </a:solidFill>
                      <a:latin typeface="Helvetica Neue"/>
                    </a:defRPr>
                  </a:pPr>
                </a:p>
              </c:txPr>
              <c:dLblPos val="outEnd"/>
              <c:showLegendKey val="0"/>
              <c:showVal val="0"/>
              <c:showCatName val="1"/>
              <c:showSerName val="0"/>
              <c:showPercent val="1"/>
              <c:showBubbleSize val="0"/>
            </c:dLbl>
            <c:dLbl>
              <c:idx val="9"/>
              <c:numFmt formatCode="0%" sourceLinked="0"/>
              <c:txPr>
                <a:bodyPr/>
                <a:lstStyle/>
                <a:p>
                  <a:pPr>
                    <a:defRPr b="1" i="0" strike="noStrike" sz="1000" u="none">
                      <a:solidFill>
                        <a:srgbClr val="997300"/>
                      </a:solidFill>
                      <a:latin typeface="Helvetica Neue"/>
                    </a:defRPr>
                  </a:pPr>
                </a:p>
              </c:txPr>
              <c:dLblPos val="outEnd"/>
              <c:showLegendKey val="0"/>
              <c:showVal val="0"/>
              <c:showCatName val="1"/>
              <c:showSerName val="0"/>
              <c:showPercent val="1"/>
              <c:showBubbleSize val="0"/>
            </c:dLbl>
            <c:dLbl>
              <c:idx val="10"/>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dLbl>
            <c:numFmt formatCode="0%" sourceLinked="0"/>
            <c:txPr>
              <a:bodyPr/>
              <a:lstStyle/>
              <a:p>
                <a:pPr>
                  <a:defRPr b="0" i="0" strike="noStrike" sz="1000" u="none">
                    <a:solidFill>
                      <a:srgbClr val="000000"/>
                    </a:solidFill>
                    <a:latin typeface="Helvetica Neue"/>
                  </a:defRPr>
                </a:pPr>
              </a:p>
            </c:txPr>
            <c:dLblPos val="outEnd"/>
            <c:showLegendKey val="0"/>
            <c:showVal val="0"/>
            <c:showCatName val="0"/>
            <c:showSerName val="0"/>
            <c:showPercent val="0"/>
            <c:showBubbleSize val="0"/>
            <c:showLeaderLines val="1"/>
            <c:leaderLines>
              <c:spPr>
                <a:noFill/>
                <a:ln w="9525" cap="flat">
                  <a:solidFill>
                    <a:srgbClr val="A6A6A6"/>
                  </a:solidFill>
                  <a:prstDash val="solid"/>
                  <a:round/>
                </a:ln>
                <a:effectLst/>
              </c:spPr>
            </c:leaderLines>
          </c:dLbls>
          <c:cat>
            <c:strRef>
              <c:f>'S4. Specimen tallies'!$A$63:$A$73</c:f>
              <c:strCache>
                <c:ptCount val="11"/>
                <c:pt idx="0">
                  <c:v>Lissodus</c:v>
                </c:pt>
                <c:pt idx="1">
                  <c:v>Rhomphaiodon</c:v>
                </c:pt>
                <c:pt idx="2">
                  <c:v>Duffinselache</c:v>
                </c:pt>
                <c:pt idx="3">
                  <c:v>Severnichthys</c:v>
                </c:pt>
                <c:pt idx="4">
                  <c:v>Gyrolepis</c:v>
                </c:pt>
                <c:pt idx="5">
                  <c:v>Sargodon</c:v>
                </c:pt>
                <c:pt idx="6">
                  <c:v>Osteichthyan scales</c:v>
                </c:pt>
                <c:pt idx="7">
                  <c:v>Osteichthyan fin elements</c:v>
                </c:pt>
                <c:pt idx="8">
                  <c:v>Chondrichthyan denticles</c:v>
                </c:pt>
                <c:pt idx="9">
                  <c:v>Chondrichthyan cartilage</c:v>
                </c:pt>
                <c:pt idx="10">
                  <c:v>Gill raker teeth</c:v>
                </c:pt>
              </c:strCache>
            </c:strRef>
          </c:cat>
          <c:val>
            <c:numRef>
              <c:f>'S4. Specimen tallies'!$G$63:$G$73</c:f>
              <c:numCache>
                <c:ptCount val="11"/>
                <c:pt idx="0">
                  <c:v>2.000000</c:v>
                </c:pt>
                <c:pt idx="1">
                  <c:v>0.000000</c:v>
                </c:pt>
                <c:pt idx="2">
                  <c:v>11.000000</c:v>
                </c:pt>
                <c:pt idx="3">
                  <c:v>38.000000</c:v>
                </c:pt>
                <c:pt idx="4">
                  <c:v>46.000000</c:v>
                </c:pt>
                <c:pt idx="5">
                  <c:v>0.000000</c:v>
                </c:pt>
                <c:pt idx="6">
                  <c:v>367.000000</c:v>
                </c:pt>
                <c:pt idx="7">
                  <c:v>111.000000</c:v>
                </c:pt>
                <c:pt idx="8">
                  <c:v>34.000000</c:v>
                </c:pt>
                <c:pt idx="9">
                  <c:v>18.000000</c:v>
                </c:pt>
                <c:pt idx="10">
                  <c:v>1.000000</c:v>
                </c:pt>
              </c:numCache>
            </c:numRef>
          </c:val>
        </c:ser>
        <c:firstSliceAng val="0"/>
      </c:pieChart>
      <c:spPr>
        <a:noFill/>
        <a:ln w="12700" cap="flat">
          <a:noFill/>
          <a:miter lim="400000"/>
        </a:ln>
        <a:effectLst/>
      </c:spPr>
    </c:plotArea>
    <c:plotVisOnly val="1"/>
    <c:dispBlanksAs val="gap"/>
  </c:chart>
  <c:spPr>
    <a:solidFill>
      <a:srgbClr val="FFFFFF"/>
    </a:solid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8</xdr:col>
      <xdr:colOff>728669</xdr:colOff>
      <xdr:row>51</xdr:row>
      <xdr:rowOff>1882</xdr:rowOff>
    </xdr:from>
    <xdr:to>
      <xdr:col>14</xdr:col>
      <xdr:colOff>431822</xdr:colOff>
      <xdr:row>66</xdr:row>
      <xdr:rowOff>17772</xdr:rowOff>
    </xdr:to>
    <xdr:graphicFrame>
      <xdr:nvGraphicFramePr>
        <xdr:cNvPr id="2" name="Chart 2"/>
        <xdr:cNvGraphicFramePr/>
      </xdr:nvGraphicFramePr>
      <xdr:xfrm>
        <a:off x="7713669" y="10428582"/>
        <a:ext cx="4656154" cy="306389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8</xdr:col>
      <xdr:colOff>633056</xdr:colOff>
      <xdr:row>64</xdr:row>
      <xdr:rowOff>130740</xdr:rowOff>
    </xdr:from>
    <xdr:to>
      <xdr:col>14</xdr:col>
      <xdr:colOff>406414</xdr:colOff>
      <xdr:row>80</xdr:row>
      <xdr:rowOff>83843</xdr:rowOff>
    </xdr:to>
    <xdr:graphicFrame>
      <xdr:nvGraphicFramePr>
        <xdr:cNvPr id="3" name="Chart 3"/>
        <xdr:cNvGraphicFramePr/>
      </xdr:nvGraphicFramePr>
      <xdr:xfrm>
        <a:off x="7618056" y="13199040"/>
        <a:ext cx="4726359" cy="3204304"/>
      </xdr:xfrm>
      <a:graphic xmlns:a="http://schemas.openxmlformats.org/drawingml/2006/main">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0</xdr:col>
      <xdr:colOff>38236</xdr:colOff>
      <xdr:row>0</xdr:row>
      <xdr:rowOff>0</xdr:rowOff>
    </xdr:from>
    <xdr:to>
      <xdr:col>7</xdr:col>
      <xdr:colOff>672941</xdr:colOff>
      <xdr:row>31</xdr:row>
      <xdr:rowOff>114005</xdr:rowOff>
    </xdr:to>
    <xdr:graphicFrame>
      <xdr:nvGraphicFramePr>
        <xdr:cNvPr id="5" name="Chart 2"/>
        <xdr:cNvGraphicFramePr/>
      </xdr:nvGraphicFramePr>
      <xdr:xfrm>
        <a:off x="38236" y="-2325"/>
        <a:ext cx="6413206" cy="6413207"/>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28027</xdr:rowOff>
    </xdr:from>
    <xdr:to>
      <xdr:col>9</xdr:col>
      <xdr:colOff>483233</xdr:colOff>
      <xdr:row>55</xdr:row>
      <xdr:rowOff>15960</xdr:rowOff>
    </xdr:to>
    <xdr:graphicFrame>
      <xdr:nvGraphicFramePr>
        <xdr:cNvPr id="6" name="Chart 3"/>
        <xdr:cNvGraphicFramePr/>
      </xdr:nvGraphicFramePr>
      <xdr:xfrm>
        <a:off x="-538854" y="3279227"/>
        <a:ext cx="7912734" cy="7912734"/>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1</xdr:col>
      <xdr:colOff>25463</xdr:colOff>
      <xdr:row>5</xdr:row>
      <xdr:rowOff>103537</xdr:rowOff>
    </xdr:from>
    <xdr:to>
      <xdr:col>1</xdr:col>
      <xdr:colOff>317435</xdr:colOff>
      <xdr:row>7</xdr:row>
      <xdr:rowOff>58636</xdr:rowOff>
    </xdr:to>
    <xdr:sp>
      <xdr:nvSpPr>
        <xdr:cNvPr id="7" name="TextBox 4"/>
        <xdr:cNvSpPr txBox="1"/>
      </xdr:nvSpPr>
      <xdr:spPr>
        <a:xfrm>
          <a:off x="850963" y="1119537"/>
          <a:ext cx="291973" cy="3615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mn-lt"/>
              <a:ea typeface="+mn-ea"/>
              <a:cs typeface="+mn-cs"/>
              <a:sym typeface="Helvetica Neue"/>
            </a:defRPr>
          </a:pPr>
          <a:r>
            <a:rPr b="0" baseline="0" cap="none" i="0" spc="0" strike="noStrike" sz="1600" u="none">
              <a:ln>
                <a:noFill/>
              </a:ln>
              <a:solidFill>
                <a:srgbClr val="000000"/>
              </a:solidFill>
              <a:uFillTx/>
              <a:latin typeface="+mn-lt"/>
              <a:ea typeface="+mn-ea"/>
              <a:cs typeface="+mn-cs"/>
              <a:sym typeface="Helvetica Neue"/>
            </a:rPr>
            <a:t>A</a:t>
          </a:r>
        </a:p>
      </xdr:txBody>
    </xdr:sp>
    <xdr:clientData/>
  </xdr:twoCellAnchor>
  <xdr:twoCellAnchor>
    <xdr:from>
      <xdr:col>0</xdr:col>
      <xdr:colOff>800100</xdr:colOff>
      <xdr:row>18</xdr:row>
      <xdr:rowOff>154337</xdr:rowOff>
    </xdr:from>
    <xdr:to>
      <xdr:col>1</xdr:col>
      <xdr:colOff>469900</xdr:colOff>
      <xdr:row>20</xdr:row>
      <xdr:rowOff>109436</xdr:rowOff>
    </xdr:to>
    <xdr:sp>
      <xdr:nvSpPr>
        <xdr:cNvPr id="8" name="TextBox 5"/>
        <xdr:cNvSpPr txBox="1"/>
      </xdr:nvSpPr>
      <xdr:spPr>
        <a:xfrm>
          <a:off x="800100" y="3811937"/>
          <a:ext cx="495300" cy="3615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mn-lt"/>
              <a:ea typeface="+mn-ea"/>
              <a:cs typeface="+mn-cs"/>
              <a:sym typeface="Helvetica Neue"/>
            </a:defRPr>
          </a:pPr>
          <a:r>
            <a:rPr b="0" baseline="0" cap="none" i="0" spc="0" strike="noStrike" sz="1600" u="none">
              <a:ln>
                <a:noFill/>
              </a:ln>
              <a:solidFill>
                <a:srgbClr val="000000"/>
              </a:solidFill>
              <a:uFillTx/>
              <a:latin typeface="+mn-lt"/>
              <a:ea typeface="+mn-ea"/>
              <a:cs typeface="+mn-cs"/>
              <a:sym typeface="Helvetica Neue"/>
            </a:rPr>
            <a:t>B</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http://sq.co/" TargetMode="External"/><Relationship Id="rId2" Type="http://schemas.openxmlformats.org/officeDocument/2006/relationships/hyperlink" Target="http://sq.co/" TargetMode="External"/><Relationship Id="rId3" Type="http://schemas.openxmlformats.org/officeDocument/2006/relationships/hyperlink" Target="http://sq.co/" TargetMode="External"/><Relationship Id="rId4" Type="http://schemas.openxmlformats.org/officeDocument/2006/relationships/hyperlink" Target="http://sq.co/" TargetMode="External"/><Relationship Id="rId5" Type="http://schemas.openxmlformats.org/officeDocument/2006/relationships/hyperlink" Target="http://sq.co/" TargetMode="External"/><Relationship Id="rId6" Type="http://schemas.openxmlformats.org/officeDocument/2006/relationships/hyperlink" Target="http://sq.co/" TargetMode="External"/><Relationship Id="rId7" Type="http://schemas.openxmlformats.org/officeDocument/2006/relationships/hyperlink" Target="http://sq.co/" TargetMode="External"/><Relationship Id="rId8" Type="http://schemas.openxmlformats.org/officeDocument/2006/relationships/hyperlink" Target="http://sq.co/" TargetMode="External"/><Relationship Id="rId9" Type="http://schemas.openxmlformats.org/officeDocument/2006/relationships/hyperlink" Target="http://sq.co/" TargetMode="External"/><Relationship Id="rId10" Type="http://schemas.openxmlformats.org/officeDocument/2006/relationships/hyperlink" Target="http://sq.co/" TargetMode="External"/><Relationship Id="rId11" Type="http://schemas.openxmlformats.org/officeDocument/2006/relationships/hyperlink" Target="http://sq.co/" TargetMode="External"/><Relationship Id="rId12" Type="http://schemas.openxmlformats.org/officeDocument/2006/relationships/hyperlink" Target="http://sq.co/" TargetMode="External"/><Relationship Id="rId13" Type="http://schemas.openxmlformats.org/officeDocument/2006/relationships/hyperlink" Target="http://sq.co/" TargetMode="External"/><Relationship Id="rId14" Type="http://schemas.openxmlformats.org/officeDocument/2006/relationships/hyperlink" Target="http://sq.co/" TargetMode="External"/><Relationship Id="rId15" Type="http://schemas.openxmlformats.org/officeDocument/2006/relationships/hyperlink" Target="http://sq.co/" TargetMode="External"/><Relationship Id="rId16" Type="http://schemas.openxmlformats.org/officeDocument/2006/relationships/hyperlink" Target="http://sq.co/" TargetMode="External"/><Relationship Id="rId17" Type="http://schemas.openxmlformats.org/officeDocument/2006/relationships/hyperlink" Target="http://sq.co/" TargetMode="External"/><Relationship Id="rId18" Type="http://schemas.openxmlformats.org/officeDocument/2006/relationships/hyperlink" Target="http://sq.co/" TargetMode="External"/><Relationship Id="rId19" Type="http://schemas.openxmlformats.org/officeDocument/2006/relationships/hyperlink" Target="http://sq.co/" TargetMode="External"/><Relationship Id="rId20" Type="http://schemas.openxmlformats.org/officeDocument/2006/relationships/hyperlink" Target="http://sq.co/" TargetMode="External"/><Relationship Id="rId21" Type="http://schemas.openxmlformats.org/officeDocument/2006/relationships/hyperlink" Target="http://sq.co/" TargetMode="External"/><Relationship Id="rId22" Type="http://schemas.openxmlformats.org/officeDocument/2006/relationships/hyperlink" Target="http://sq.co/" TargetMode="External"/><Relationship Id="rId23" Type="http://schemas.openxmlformats.org/officeDocument/2006/relationships/hyperlink" Target="http://sq.co/" TargetMode="External"/><Relationship Id="rId24" Type="http://schemas.openxmlformats.org/officeDocument/2006/relationships/hyperlink" Target="http://sq.co/" TargetMode="External"/><Relationship Id="rId25" Type="http://schemas.openxmlformats.org/officeDocument/2006/relationships/hyperlink" Target="http://sq.co/" TargetMode="External"/><Relationship Id="rId26" Type="http://schemas.openxmlformats.org/officeDocument/2006/relationships/hyperlink" Target="http://sq.co/" TargetMode="External"/><Relationship Id="rId27" Type="http://schemas.openxmlformats.org/officeDocument/2006/relationships/hyperlink" Target="http://sq.co/" TargetMode="External"/><Relationship Id="rId28" Type="http://schemas.openxmlformats.org/officeDocument/2006/relationships/hyperlink" Target="http://sq.co/" TargetMode="External"/><Relationship Id="rId29" Type="http://schemas.openxmlformats.org/officeDocument/2006/relationships/hyperlink" Target="http://sq.co/" TargetMode="External"/><Relationship Id="rId30" Type="http://schemas.openxmlformats.org/officeDocument/2006/relationships/hyperlink" Target="http://sq.co/" TargetMode="External"/><Relationship Id="rId31" Type="http://schemas.openxmlformats.org/officeDocument/2006/relationships/hyperlink" Target="http://sq.co/" TargetMode="External"/><Relationship Id="rId32" Type="http://schemas.openxmlformats.org/officeDocument/2006/relationships/hyperlink" Target="http://sq.co/" TargetMode="External"/><Relationship Id="rId33" Type="http://schemas.openxmlformats.org/officeDocument/2006/relationships/hyperlink" Target="http://sq.co/" TargetMode="External"/><Relationship Id="rId34" Type="http://schemas.openxmlformats.org/officeDocument/2006/relationships/hyperlink" Target="http://sq.co/" TargetMode="External"/><Relationship Id="rId35" Type="http://schemas.openxmlformats.org/officeDocument/2006/relationships/hyperlink" Target="http://sq.co/" TargetMode="External"/><Relationship Id="rId36" Type="http://schemas.openxmlformats.org/officeDocument/2006/relationships/hyperlink" Target="http://sq.co/" TargetMode="External"/><Relationship Id="rId37" Type="http://schemas.openxmlformats.org/officeDocument/2006/relationships/hyperlink" Target="http://sq.co/" TargetMode="External"/><Relationship Id="rId38" Type="http://schemas.openxmlformats.org/officeDocument/2006/relationships/hyperlink" Target="http://sq.co/" TargetMode="External"/><Relationship Id="rId39" Type="http://schemas.openxmlformats.org/officeDocument/2006/relationships/hyperlink" Target="http://sq.co/" TargetMode="External"/><Relationship Id="rId40" Type="http://schemas.openxmlformats.org/officeDocument/2006/relationships/hyperlink" Target="http://sq.co/" TargetMode="External"/><Relationship Id="rId41" Type="http://schemas.openxmlformats.org/officeDocument/2006/relationships/hyperlink" Target="http://sq.co/" TargetMode="External"/><Relationship Id="rId42" Type="http://schemas.openxmlformats.org/officeDocument/2006/relationships/hyperlink" Target="http://sq.co/" TargetMode="External"/><Relationship Id="rId43" Type="http://schemas.openxmlformats.org/officeDocument/2006/relationships/hyperlink" Target="http://sq.co/" TargetMode="External"/><Relationship Id="rId44" Type="http://schemas.openxmlformats.org/officeDocument/2006/relationships/hyperlink" Target="http://sq.co/" TargetMode="External"/><Relationship Id="rId45" Type="http://schemas.openxmlformats.org/officeDocument/2006/relationships/hyperlink" Target="http://sq.co/" TargetMode="External"/><Relationship Id="rId46" Type="http://schemas.openxmlformats.org/officeDocument/2006/relationships/hyperlink" Target="http://sq.co/" TargetMode="External"/><Relationship Id="rId47" Type="http://schemas.openxmlformats.org/officeDocument/2006/relationships/hyperlink" Target="http://sq.co/" TargetMode="External"/><Relationship Id="rId48" Type="http://schemas.openxmlformats.org/officeDocument/2006/relationships/hyperlink" Target="http://sq.co/" TargetMode="External"/><Relationship Id="rId49" Type="http://schemas.openxmlformats.org/officeDocument/2006/relationships/hyperlink" Target="http://sq.co/" TargetMode="External"/><Relationship Id="rId50" Type="http://schemas.openxmlformats.org/officeDocument/2006/relationships/hyperlink" Target="http://sq.co/" TargetMode="External"/><Relationship Id="rId51" Type="http://schemas.openxmlformats.org/officeDocument/2006/relationships/hyperlink" Target="http://sq.co/" TargetMode="External"/><Relationship Id="rId52" Type="http://schemas.openxmlformats.org/officeDocument/2006/relationships/hyperlink" Target="http://sq.co/" TargetMode="External"/></Relationships>

</file>

<file path=xl/worksheets/_rels/sheet3.xml.rels><?xml version="1.0" encoding="UTF-8" standalone="yes"?><Relationships xmlns="http://schemas.openxmlformats.org/package/2006/relationships"><Relationship Id="rId1" Type="http://schemas.openxmlformats.org/officeDocument/2006/relationships/hyperlink" Target="http://sq.co/" TargetMode="External"/><Relationship Id="rId2" Type="http://schemas.openxmlformats.org/officeDocument/2006/relationships/hyperlink" Target="http://sq.co/" TargetMode="External"/><Relationship Id="rId3" Type="http://schemas.openxmlformats.org/officeDocument/2006/relationships/hyperlink" Target="http://sq.co/" TargetMode="External"/><Relationship Id="rId4" Type="http://schemas.openxmlformats.org/officeDocument/2006/relationships/hyperlink" Target="http://sq.co/" TargetMode="External"/><Relationship Id="rId5" Type="http://schemas.openxmlformats.org/officeDocument/2006/relationships/hyperlink" Target="http://sq.co/" TargetMode="External"/><Relationship Id="rId6" Type="http://schemas.openxmlformats.org/officeDocument/2006/relationships/hyperlink" Target="http://sq.co/" TargetMode="External"/><Relationship Id="rId7" Type="http://schemas.openxmlformats.org/officeDocument/2006/relationships/hyperlink" Target="http://sq.co/" TargetMode="External"/><Relationship Id="rId8" Type="http://schemas.openxmlformats.org/officeDocument/2006/relationships/hyperlink" Target="http://sq.co/" TargetMode="External"/><Relationship Id="rId9" Type="http://schemas.openxmlformats.org/officeDocument/2006/relationships/hyperlink" Target="http://sq.co/" TargetMode="External"/><Relationship Id="rId10" Type="http://schemas.openxmlformats.org/officeDocument/2006/relationships/hyperlink" Target="http://sq.co/" TargetMode="External"/><Relationship Id="rId11" Type="http://schemas.openxmlformats.org/officeDocument/2006/relationships/hyperlink" Target="http://sq.co/" TargetMode="External"/><Relationship Id="rId12" Type="http://schemas.openxmlformats.org/officeDocument/2006/relationships/hyperlink" Target="http://sq.co/" TargetMode="External"/><Relationship Id="rId13" Type="http://schemas.openxmlformats.org/officeDocument/2006/relationships/hyperlink" Target="http://sq.co/" TargetMode="External"/><Relationship Id="rId14" Type="http://schemas.openxmlformats.org/officeDocument/2006/relationships/hyperlink" Target="http://sq.co/" TargetMode="External"/><Relationship Id="rId15" Type="http://schemas.openxmlformats.org/officeDocument/2006/relationships/hyperlink" Target="http://sq.co/" TargetMode="External"/><Relationship Id="rId16" Type="http://schemas.openxmlformats.org/officeDocument/2006/relationships/hyperlink" Target="http://sq.co/" TargetMode="External"/><Relationship Id="rId17" Type="http://schemas.openxmlformats.org/officeDocument/2006/relationships/hyperlink" Target="http://sq.co/" TargetMode="External"/><Relationship Id="rId18" Type="http://schemas.openxmlformats.org/officeDocument/2006/relationships/hyperlink" Target="http://sq.co/" TargetMode="External"/><Relationship Id="rId19" Type="http://schemas.openxmlformats.org/officeDocument/2006/relationships/hyperlink" Target="http://sq.co/" TargetMode="External"/><Relationship Id="rId20" Type="http://schemas.openxmlformats.org/officeDocument/2006/relationships/hyperlink" Target="http://sq.co/" TargetMode="External"/><Relationship Id="rId21" Type="http://schemas.openxmlformats.org/officeDocument/2006/relationships/hyperlink" Target="http://sq.co/" TargetMode="External"/><Relationship Id="rId22" Type="http://schemas.openxmlformats.org/officeDocument/2006/relationships/hyperlink" Target="http://sq.co/" TargetMode="External"/><Relationship Id="rId23" Type="http://schemas.openxmlformats.org/officeDocument/2006/relationships/hyperlink" Target="http://sq.co/" TargetMode="External"/><Relationship Id="rId24" Type="http://schemas.openxmlformats.org/officeDocument/2006/relationships/hyperlink" Target="http://sq.co/" TargetMode="External"/><Relationship Id="rId25" Type="http://schemas.openxmlformats.org/officeDocument/2006/relationships/hyperlink" Target="http://sq.co/" TargetMode="External"/><Relationship Id="rId26" Type="http://schemas.openxmlformats.org/officeDocument/2006/relationships/hyperlink" Target="http://sq.co/" TargetMode="External"/><Relationship Id="rId27" Type="http://schemas.openxmlformats.org/officeDocument/2006/relationships/hyperlink" Target="http://sq.co/" TargetMode="External"/><Relationship Id="rId28" Type="http://schemas.openxmlformats.org/officeDocument/2006/relationships/hyperlink" Target="http://sq.co/" TargetMode="External"/><Relationship Id="rId29" Type="http://schemas.openxmlformats.org/officeDocument/2006/relationships/hyperlink" Target="http://sq.co/" TargetMode="External"/><Relationship Id="rId30" Type="http://schemas.openxmlformats.org/officeDocument/2006/relationships/hyperlink" Target="http://sq.co/" TargetMode="External"/><Relationship Id="rId31" Type="http://schemas.openxmlformats.org/officeDocument/2006/relationships/hyperlink" Target="http://sq.co/" TargetMode="External"/><Relationship Id="rId32" Type="http://schemas.openxmlformats.org/officeDocument/2006/relationships/hyperlink" Target="http://sq.co/" TargetMode="External"/><Relationship Id="rId33" Type="http://schemas.openxmlformats.org/officeDocument/2006/relationships/hyperlink" Target="http://sq.co/" TargetMode="External"/><Relationship Id="rId34" Type="http://schemas.openxmlformats.org/officeDocument/2006/relationships/hyperlink" Target="http://sq.co/" TargetMode="External"/><Relationship Id="rId35" Type="http://schemas.openxmlformats.org/officeDocument/2006/relationships/hyperlink" Target="http://sq.co/" TargetMode="External"/><Relationship Id="rId36" Type="http://schemas.openxmlformats.org/officeDocument/2006/relationships/hyperlink" Target="http://sq.co/" TargetMode="External"/><Relationship Id="rId37" Type="http://schemas.openxmlformats.org/officeDocument/2006/relationships/hyperlink" Target="http://sq.co/" TargetMode="External"/><Relationship Id="rId38" Type="http://schemas.openxmlformats.org/officeDocument/2006/relationships/hyperlink" Target="http://sq.co/" TargetMode="External"/><Relationship Id="rId39" Type="http://schemas.openxmlformats.org/officeDocument/2006/relationships/hyperlink" Target="http://sq.co/" TargetMode="External"/><Relationship Id="rId40" Type="http://schemas.openxmlformats.org/officeDocument/2006/relationships/hyperlink" Target="http://sq.co/" TargetMode="External"/><Relationship Id="rId41" Type="http://schemas.openxmlformats.org/officeDocument/2006/relationships/hyperlink" Target="http://sq.co/" TargetMode="External"/><Relationship Id="rId42" Type="http://schemas.openxmlformats.org/officeDocument/2006/relationships/hyperlink" Target="http://sq.co/" TargetMode="External"/><Relationship Id="rId43" Type="http://schemas.openxmlformats.org/officeDocument/2006/relationships/hyperlink" Target="http://sq.co/" TargetMode="External"/></Relationships>

</file>

<file path=xl/worksheets/_rels/sheet4.xml.rels><?xml version="1.0" encoding="UTF-8" standalone="yes"?><Relationships xmlns="http://schemas.openxmlformats.org/package/2006/relationships"><Relationship Id="rId1" Type="http://schemas.openxmlformats.org/officeDocument/2006/relationships/hyperlink" Target="http://sq.co/" TargetMode="External"/><Relationship Id="rId2" Type="http://schemas.openxmlformats.org/officeDocument/2006/relationships/hyperlink" Target="http://sq.co/" TargetMode="External"/><Relationship Id="rId3" Type="http://schemas.openxmlformats.org/officeDocument/2006/relationships/hyperlink" Target="http://sq.co/" TargetMode="External"/><Relationship Id="rId4" Type="http://schemas.openxmlformats.org/officeDocument/2006/relationships/hyperlink" Target="http://sq.co/" TargetMode="External"/><Relationship Id="rId5" Type="http://schemas.openxmlformats.org/officeDocument/2006/relationships/hyperlink" Target="http://sq.co/" TargetMode="External"/><Relationship Id="rId6" Type="http://schemas.openxmlformats.org/officeDocument/2006/relationships/hyperlink" Target="http://sq.co/" TargetMode="External"/><Relationship Id="rId7" Type="http://schemas.openxmlformats.org/officeDocument/2006/relationships/hyperlink" Target="http://sq.co/" TargetMode="External"/><Relationship Id="rId8" Type="http://schemas.openxmlformats.org/officeDocument/2006/relationships/hyperlink" Target="http://sq.co/" TargetMode="External"/><Relationship Id="rId9" Type="http://schemas.openxmlformats.org/officeDocument/2006/relationships/hyperlink" Target="http://sq.co/" TargetMode="External"/><Relationship Id="rId10" Type="http://schemas.openxmlformats.org/officeDocument/2006/relationships/hyperlink" Target="http://sq.co/" TargetMode="External"/><Relationship Id="rId11" Type="http://schemas.openxmlformats.org/officeDocument/2006/relationships/hyperlink" Target="http://sq.co/" TargetMode="External"/><Relationship Id="rId12" Type="http://schemas.openxmlformats.org/officeDocument/2006/relationships/hyperlink" Target="http://sq.co/" TargetMode="External"/><Relationship Id="rId13" Type="http://schemas.openxmlformats.org/officeDocument/2006/relationships/hyperlink" Target="http://sq.co/" TargetMode="External"/><Relationship Id="rId14" Type="http://schemas.openxmlformats.org/officeDocument/2006/relationships/hyperlink" Target="http://sq.co/" TargetMode="External"/><Relationship Id="rId15" Type="http://schemas.openxmlformats.org/officeDocument/2006/relationships/hyperlink" Target="http://sq.co/" TargetMode="External"/><Relationship Id="rId16" Type="http://schemas.openxmlformats.org/officeDocument/2006/relationships/hyperlink" Target="http://sq.co/" TargetMode="External"/><Relationship Id="rId17" Type="http://schemas.openxmlformats.org/officeDocument/2006/relationships/hyperlink" Target="http://sq.co/" TargetMode="External"/><Relationship Id="rId18" Type="http://schemas.openxmlformats.org/officeDocument/2006/relationships/hyperlink" Target="http://sq.co/" TargetMode="External"/><Relationship Id="rId19" Type="http://schemas.openxmlformats.org/officeDocument/2006/relationships/hyperlink" Target="http://sq.co/" TargetMode="External"/><Relationship Id="rId20" Type="http://schemas.openxmlformats.org/officeDocument/2006/relationships/hyperlink" Target="http://SQ.co" TargetMode="External"/><Relationship Id="rId21" Type="http://schemas.openxmlformats.org/officeDocument/2006/relationships/hyperlink" Target="http://SQ.co" TargetMode="External"/><Relationship Id="rId22" Type="http://schemas.openxmlformats.org/officeDocument/2006/relationships/hyperlink" Target="http://SQ.co" TargetMode="External"/><Relationship Id="rId23" Type="http://schemas.openxmlformats.org/officeDocument/2006/relationships/hyperlink" Target="http://SQ.co" TargetMode="External"/><Relationship Id="rId24" Type="http://schemas.openxmlformats.org/officeDocument/2006/relationships/hyperlink" Target="http://SQ.co" TargetMode="External"/><Relationship Id="rId25" Type="http://schemas.openxmlformats.org/officeDocument/2006/relationships/hyperlink" Target="http://SQ.co" TargetMode="External"/><Relationship Id="rId26" Type="http://schemas.openxmlformats.org/officeDocument/2006/relationships/hyperlink" Target="http://SQ.co" TargetMode="External"/><Relationship Id="rId27" Type="http://schemas.openxmlformats.org/officeDocument/2006/relationships/hyperlink" Target="http://SQ.co" TargetMode="External"/><Relationship Id="rId28" Type="http://schemas.openxmlformats.org/officeDocument/2006/relationships/hyperlink" Target="http://SQ.co" TargetMode="External"/><Relationship Id="rId29" Type="http://schemas.openxmlformats.org/officeDocument/2006/relationships/hyperlink" Target="http://SQ.co" TargetMode="External"/><Relationship Id="rId30" Type="http://schemas.openxmlformats.org/officeDocument/2006/relationships/hyperlink" Target="http://SQ.co" TargetMode="External"/><Relationship Id="rId31" Type="http://schemas.openxmlformats.org/officeDocument/2006/relationships/hyperlink" Target="http://SQ.co" TargetMode="External"/><Relationship Id="rId32" Type="http://schemas.openxmlformats.org/officeDocument/2006/relationships/hyperlink" Target="http://SQ.co" TargetMode="External"/><Relationship Id="rId33" Type="http://schemas.openxmlformats.org/officeDocument/2006/relationships/hyperlink" Target="http://SQ.co" TargetMode="External"/><Relationship Id="rId34" Type="http://schemas.openxmlformats.org/officeDocument/2006/relationships/hyperlink" Target="http://SQ.co" TargetMode="External"/><Relationship Id="rId35" Type="http://schemas.openxmlformats.org/officeDocument/2006/relationships/hyperlink" Target="http://SQ.co" TargetMode="External"/><Relationship Id="rId36" Type="http://schemas.openxmlformats.org/officeDocument/2006/relationships/hyperlink" Target="http://SQ.co" TargetMode="External"/><Relationship Id="rId37" Type="http://schemas.openxmlformats.org/officeDocument/2006/relationships/hyperlink" Target="http://SQ.co" TargetMode="External"/><Relationship Id="rId38" Type="http://schemas.openxmlformats.org/officeDocument/2006/relationships/hyperlink" Target="http://SQ.co" TargetMode="External"/><Relationship Id="rId39" Type="http://schemas.openxmlformats.org/officeDocument/2006/relationships/hyperlink" Target="http://SQ.co" TargetMode="External"/><Relationship Id="rId40" Type="http://schemas.openxmlformats.org/officeDocument/2006/relationships/hyperlink" Target="http://SQ.co" TargetMode="Externa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E13"/>
  <sheetViews>
    <sheetView workbookViewId="0" showGridLines="0" defaultGridColor="1"/>
  </sheetViews>
  <sheetFormatPr defaultColWidth="10" defaultRowHeight="20" customHeight="1" outlineLevelRow="0" outlineLevelCol="0"/>
  <cols>
    <col min="1" max="1" width="2" style="1" customWidth="1"/>
    <col min="2" max="2" width="28" style="1" customWidth="1"/>
    <col min="3" max="3" width="28" style="1" customWidth="1"/>
    <col min="4" max="4" width="28" style="1" customWidth="1"/>
    <col min="5" max="5" width="10" style="1" customWidth="1"/>
    <col min="6" max="256" width="10" style="1" customWidth="1"/>
  </cols>
  <sheetData>
    <row r="1" ht="17" customHeight="1">
      <c r="A1" s="2"/>
      <c r="B1" s="3"/>
      <c r="C1" s="3"/>
      <c r="D1" s="3"/>
      <c r="E1" s="4"/>
    </row>
    <row r="2" ht="20" customHeight="1">
      <c r="A2" s="5"/>
      <c r="B2" t="s" s="6">
        <v>0</v>
      </c>
      <c r="C2" s="7"/>
      <c r="D2" s="7"/>
      <c r="E2" s="8"/>
    </row>
    <row r="3" ht="20" customHeight="1">
      <c r="A3" s="5"/>
      <c r="B3" s="7"/>
      <c r="C3" s="7"/>
      <c r="D3" s="7"/>
      <c r="E3" s="8"/>
    </row>
    <row r="4" ht="20" customHeight="1">
      <c r="A4" s="5"/>
      <c r="B4" t="s" s="6">
        <v>1</v>
      </c>
      <c r="C4" s="7"/>
      <c r="D4" s="7"/>
      <c r="E4" s="8"/>
    </row>
    <row r="5" ht="17" customHeight="1">
      <c r="A5" s="5"/>
      <c r="B5" s="7"/>
      <c r="C5" s="7"/>
      <c r="D5" s="7"/>
      <c r="E5" s="8"/>
    </row>
    <row r="6" ht="17" customHeight="1">
      <c r="A6" s="5"/>
      <c r="B6" s="7"/>
      <c r="C6" s="7"/>
      <c r="D6" s="7"/>
      <c r="E6" s="8"/>
    </row>
    <row r="7" ht="20" customHeight="1">
      <c r="A7" s="5"/>
      <c r="B7" t="s" s="9">
        <v>2</v>
      </c>
      <c r="C7" s="7"/>
      <c r="D7" s="7"/>
      <c r="E7" s="8"/>
    </row>
    <row r="8" ht="17" customHeight="1">
      <c r="A8" s="5"/>
      <c r="B8" s="7"/>
      <c r="C8" s="7"/>
      <c r="D8" s="7"/>
      <c r="E8" s="8"/>
    </row>
    <row r="9" ht="20" customHeight="1">
      <c r="A9" s="5"/>
      <c r="B9" t="s" s="6">
        <v>3</v>
      </c>
      <c r="C9" s="7"/>
      <c r="D9" s="7"/>
      <c r="E9" s="8"/>
    </row>
    <row r="10" ht="20" customHeight="1">
      <c r="A10" s="5"/>
      <c r="B10" t="s" s="6">
        <v>4</v>
      </c>
      <c r="C10" s="7"/>
      <c r="D10" s="7"/>
      <c r="E10" s="8"/>
    </row>
    <row r="11" ht="20" customHeight="1">
      <c r="A11" s="5"/>
      <c r="B11" t="s" s="6">
        <v>5</v>
      </c>
      <c r="C11" s="7"/>
      <c r="D11" s="7"/>
      <c r="E11" s="8"/>
    </row>
    <row r="12" ht="20" customHeight="1">
      <c r="A12" s="5"/>
      <c r="B12" t="s" s="6">
        <v>6</v>
      </c>
      <c r="C12" s="7"/>
      <c r="D12" s="7"/>
      <c r="E12" s="8"/>
    </row>
    <row r="13" ht="20" customHeight="1">
      <c r="A13" s="10"/>
      <c r="B13" t="s" s="11">
        <v>7</v>
      </c>
      <c r="C13" s="12"/>
      <c r="D13" s="12"/>
      <c r="E13" s="13"/>
    </row>
  </sheetData>
  <pageMargins left="0.7" right="0.7" top="0.75" bottom="0.75" header="0.3" footer="0.3"/>
  <pageSetup firstPageNumber="1" fitToHeight="1" fitToWidth="1" scale="100" useFirstPageNumber="0" orientation="portrait" pageOrder="downThenOver"/>
  <headerFooter>
    <oddFooter>&amp;C&amp;"Helvetica Neue,Regular"&amp;11&amp;K000000&amp;P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AA125"/>
  <sheetViews>
    <sheetView workbookViewId="0" showGridLines="0" defaultGridColor="1"/>
  </sheetViews>
  <sheetFormatPr defaultColWidth="10.8333" defaultRowHeight="16" customHeight="1" outlineLevelRow="0" outlineLevelCol="0"/>
  <cols>
    <col min="1" max="1" width="21" style="14" customWidth="1"/>
    <col min="2" max="2" width="29" style="14" customWidth="1"/>
    <col min="3" max="3" width="18.1719" style="14" customWidth="1"/>
    <col min="4" max="4" width="15" style="14" customWidth="1"/>
    <col min="5" max="5" width="28" style="14" customWidth="1"/>
    <col min="6" max="6" width="14.6719" style="14" customWidth="1"/>
    <col min="7" max="7" width="15.3516" style="14" customWidth="1"/>
    <col min="8" max="8" width="6.35156" style="14" customWidth="1"/>
    <col min="9" max="9" width="12.5" style="14" customWidth="1"/>
    <col min="10" max="10" width="12.6719" style="14" customWidth="1"/>
    <col min="11" max="11" width="102" style="14" customWidth="1"/>
    <col min="12" max="12" width="106.352" style="14" customWidth="1"/>
    <col min="13" max="13" width="31.8516" style="14" customWidth="1"/>
    <col min="14" max="14" width="10.8516" style="14" customWidth="1"/>
    <col min="15" max="15" width="10.8516" style="14" customWidth="1"/>
    <col min="16" max="16" width="13.8516" style="14" customWidth="1"/>
    <col min="17" max="17" width="24" style="14" customWidth="1"/>
    <col min="18" max="18" width="10.8516" style="14" customWidth="1"/>
    <col min="19" max="19" width="10.8516" style="14" customWidth="1"/>
    <col min="20" max="20" width="10.8516" style="14" customWidth="1"/>
    <col min="21" max="21" width="10.8516" style="14" customWidth="1"/>
    <col min="22" max="22" width="10.8516" style="14" customWidth="1"/>
    <col min="23" max="23" width="13.6719" style="14" customWidth="1"/>
    <col min="24" max="24" width="15.6719" style="14" customWidth="1"/>
    <col min="25" max="25" width="22.1719" style="14" customWidth="1"/>
    <col min="26" max="26" width="10" style="14" customWidth="1"/>
    <col min="27" max="27" width="38.6719" style="14" customWidth="1"/>
    <col min="28" max="256" width="10.8516" style="14" customWidth="1"/>
  </cols>
  <sheetData>
    <row r="1" ht="23" customHeight="1">
      <c r="A1" s="15"/>
      <c r="B1" s="16"/>
      <c r="C1" s="16"/>
      <c r="D1" s="16"/>
      <c r="E1" s="16"/>
      <c r="F1" s="17"/>
      <c r="G1" s="16"/>
      <c r="H1" s="16"/>
      <c r="I1" s="16"/>
      <c r="J1" s="16"/>
      <c r="K1" s="16"/>
      <c r="L1" s="16"/>
      <c r="M1" s="16"/>
      <c r="N1" s="16"/>
      <c r="O1" s="16"/>
      <c r="P1" s="16"/>
      <c r="Q1" s="16"/>
      <c r="R1" s="16"/>
      <c r="S1" s="16"/>
      <c r="T1" s="16"/>
      <c r="U1" s="16"/>
      <c r="V1" s="15"/>
      <c r="W1" s="15"/>
      <c r="X1" s="15"/>
      <c r="Y1" s="15"/>
      <c r="Z1" s="15"/>
      <c r="AA1" s="15"/>
    </row>
    <row r="2" ht="16" customHeight="1">
      <c r="A2" t="s" s="18">
        <v>8</v>
      </c>
      <c r="B2" t="s" s="19">
        <v>9</v>
      </c>
      <c r="C2" t="s" s="19">
        <v>10</v>
      </c>
      <c r="D2" t="s" s="20">
        <v>11</v>
      </c>
      <c r="E2" t="s" s="21">
        <v>12</v>
      </c>
      <c r="F2" t="s" s="22">
        <v>13</v>
      </c>
      <c r="G2" s="23"/>
      <c r="H2" t="s" s="19">
        <v>14</v>
      </c>
      <c r="I2" t="s" s="20">
        <v>15</v>
      </c>
      <c r="J2" t="s" s="24">
        <v>16</v>
      </c>
      <c r="K2" t="s" s="25">
        <v>17</v>
      </c>
      <c r="L2" t="s" s="25">
        <v>18</v>
      </c>
      <c r="M2" t="s" s="25">
        <v>19</v>
      </c>
      <c r="N2" t="s" s="25">
        <v>20</v>
      </c>
      <c r="O2" s="26"/>
      <c r="P2" s="27"/>
      <c r="Q2" t="s" s="28">
        <v>21</v>
      </c>
      <c r="R2" t="s" s="29">
        <v>22</v>
      </c>
      <c r="S2" s="30"/>
      <c r="T2" s="30"/>
      <c r="U2" s="31"/>
      <c r="V2" s="32"/>
      <c r="W2" t="s" s="33">
        <v>23</v>
      </c>
      <c r="X2" s="15"/>
      <c r="Y2" s="15"/>
      <c r="Z2" s="15"/>
      <c r="AA2" s="15"/>
    </row>
    <row r="3" ht="16" customHeight="1">
      <c r="A3" t="s" s="18">
        <v>24</v>
      </c>
      <c r="B3" s="34"/>
      <c r="C3" s="34"/>
      <c r="D3" s="35"/>
      <c r="E3" s="36"/>
      <c r="F3" t="s" s="37">
        <v>25</v>
      </c>
      <c r="G3" t="s" s="37">
        <v>26</v>
      </c>
      <c r="H3" s="34"/>
      <c r="I3" s="35"/>
      <c r="J3" s="38"/>
      <c r="K3" s="26"/>
      <c r="L3" s="26"/>
      <c r="M3" s="26"/>
      <c r="N3" s="26"/>
      <c r="O3" s="26"/>
      <c r="P3" s="27"/>
      <c r="Q3" s="39"/>
      <c r="R3" t="s" s="40">
        <v>27</v>
      </c>
      <c r="S3" s="41"/>
      <c r="T3" s="41"/>
      <c r="U3" s="42"/>
      <c r="V3" s="32"/>
      <c r="W3" s="16"/>
      <c r="X3" s="16"/>
      <c r="Y3" s="16"/>
      <c r="Z3" s="16"/>
      <c r="AA3" s="16"/>
    </row>
    <row r="4" ht="17" customHeight="1">
      <c r="A4" t="s" s="18">
        <v>28</v>
      </c>
      <c r="B4" s="43"/>
      <c r="C4" t="s" s="44">
        <v>29</v>
      </c>
      <c r="D4" s="45"/>
      <c r="E4" t="s" s="46">
        <v>30</v>
      </c>
      <c r="F4" t="s" s="47">
        <v>31</v>
      </c>
      <c r="G4" t="s" s="48">
        <v>32</v>
      </c>
      <c r="H4" s="49">
        <v>4</v>
      </c>
      <c r="I4" s="50">
        <v>2</v>
      </c>
      <c r="J4" s="51">
        <v>2</v>
      </c>
      <c r="K4" t="s" s="52">
        <v>33</v>
      </c>
      <c r="L4" t="s" s="53">
        <v>34</v>
      </c>
      <c r="M4" t="s" s="53">
        <v>35</v>
      </c>
      <c r="N4" t="s" s="54">
        <v>36</v>
      </c>
      <c r="O4" s="55"/>
      <c r="P4" s="56"/>
      <c r="Q4" t="s" s="57">
        <v>37</v>
      </c>
      <c r="R4" s="58"/>
      <c r="S4" s="59"/>
      <c r="T4" s="59"/>
      <c r="U4" s="60"/>
      <c r="V4" s="61"/>
      <c r="W4" t="s" s="62">
        <v>38</v>
      </c>
      <c r="X4" t="s" s="62">
        <v>39</v>
      </c>
      <c r="Y4" t="s" s="62">
        <v>40</v>
      </c>
      <c r="Z4" t="s" s="62">
        <v>41</v>
      </c>
      <c r="AA4" t="s" s="62">
        <v>42</v>
      </c>
    </row>
    <row r="5" ht="17" customHeight="1">
      <c r="A5" t="s" s="18">
        <v>28</v>
      </c>
      <c r="B5" s="63"/>
      <c r="C5" t="s" s="64">
        <v>29</v>
      </c>
      <c r="D5" s="65"/>
      <c r="E5" t="s" s="66">
        <v>30</v>
      </c>
      <c r="F5" t="s" s="67">
        <v>43</v>
      </c>
      <c r="G5" t="s" s="68">
        <v>44</v>
      </c>
      <c r="H5" s="69">
        <v>4</v>
      </c>
      <c r="I5" s="70">
        <v>15</v>
      </c>
      <c r="J5" s="71">
        <v>9</v>
      </c>
      <c r="K5" t="s" s="72">
        <v>45</v>
      </c>
      <c r="L5" t="s" s="33">
        <v>46</v>
      </c>
      <c r="M5" t="s" s="33">
        <v>35</v>
      </c>
      <c r="N5" s="73"/>
      <c r="O5" s="74"/>
      <c r="P5" s="75"/>
      <c r="Q5" s="61"/>
      <c r="R5" s="58"/>
      <c r="S5" s="59"/>
      <c r="T5" s="59"/>
      <c r="U5" s="60"/>
      <c r="V5" s="32"/>
      <c r="W5" t="s" s="76">
        <v>47</v>
      </c>
      <c r="X5" t="s" s="76">
        <v>48</v>
      </c>
      <c r="Y5" t="s" s="76">
        <v>49</v>
      </c>
      <c r="Z5" t="s" s="77">
        <v>50</v>
      </c>
      <c r="AA5" t="s" s="78">
        <v>51</v>
      </c>
    </row>
    <row r="6" ht="17" customHeight="1">
      <c r="A6" t="s" s="18">
        <v>28</v>
      </c>
      <c r="B6" s="79"/>
      <c r="C6" t="s" s="64">
        <v>29</v>
      </c>
      <c r="D6" s="65"/>
      <c r="E6" t="s" s="66">
        <v>30</v>
      </c>
      <c r="F6" t="s" s="67">
        <v>52</v>
      </c>
      <c r="G6" t="s" s="80">
        <v>53</v>
      </c>
      <c r="H6" s="81">
        <v>2</v>
      </c>
      <c r="I6" s="82">
        <v>2</v>
      </c>
      <c r="J6" s="71">
        <v>0</v>
      </c>
      <c r="K6" t="s" s="72">
        <v>54</v>
      </c>
      <c r="L6" s="83"/>
      <c r="M6" s="83"/>
      <c r="N6" s="84"/>
      <c r="O6" s="85"/>
      <c r="P6" s="85"/>
      <c r="Q6" s="61"/>
      <c r="R6" s="32"/>
      <c r="S6" s="15"/>
      <c r="T6" s="15"/>
      <c r="U6" s="86"/>
      <c r="V6" s="32"/>
      <c r="W6" s="87"/>
      <c r="X6" s="87"/>
      <c r="Y6" s="87"/>
      <c r="Z6" s="88"/>
      <c r="AA6" s="87"/>
    </row>
    <row r="7" ht="17" customHeight="1">
      <c r="A7" t="s" s="18">
        <v>28</v>
      </c>
      <c r="B7" s="89"/>
      <c r="C7" t="s" s="64">
        <v>29</v>
      </c>
      <c r="D7" s="65"/>
      <c r="E7" t="s" s="64">
        <v>55</v>
      </c>
      <c r="F7" t="s" s="67">
        <v>56</v>
      </c>
      <c r="G7" t="s" s="68">
        <v>57</v>
      </c>
      <c r="H7" s="90">
        <v>3</v>
      </c>
      <c r="I7" s="70">
        <v>27</v>
      </c>
      <c r="J7" s="71">
        <v>26</v>
      </c>
      <c r="K7" t="s" s="72">
        <v>58</v>
      </c>
      <c r="L7" t="s" s="33">
        <v>59</v>
      </c>
      <c r="M7" t="s" s="33">
        <v>35</v>
      </c>
      <c r="N7" t="s" s="91">
        <v>60</v>
      </c>
      <c r="O7" s="92"/>
      <c r="P7" s="93"/>
      <c r="Q7" t="s" s="57">
        <v>61</v>
      </c>
      <c r="R7" s="58"/>
      <c r="S7" s="59"/>
      <c r="T7" s="59"/>
      <c r="U7" s="60"/>
      <c r="V7" s="32"/>
      <c r="W7" s="15"/>
      <c r="X7" s="15"/>
      <c r="Y7" s="15"/>
      <c r="Z7" t="s" s="94">
        <v>62</v>
      </c>
      <c r="AA7" t="s" s="94">
        <v>63</v>
      </c>
    </row>
    <row r="8" ht="17" customHeight="1">
      <c r="A8" s="86"/>
      <c r="B8" s="63"/>
      <c r="C8" t="s" s="64">
        <v>29</v>
      </c>
      <c r="D8" s="65"/>
      <c r="E8" t="s" s="64">
        <v>55</v>
      </c>
      <c r="F8" t="s" s="67">
        <v>64</v>
      </c>
      <c r="G8" t="s" s="68">
        <v>65</v>
      </c>
      <c r="H8" s="90">
        <v>3</v>
      </c>
      <c r="I8" s="70">
        <v>2</v>
      </c>
      <c r="J8" s="95"/>
      <c r="K8" t="s" s="96">
        <v>66</v>
      </c>
      <c r="L8" s="83"/>
      <c r="M8" s="83"/>
      <c r="N8" s="86"/>
      <c r="O8" s="32"/>
      <c r="P8" s="86"/>
      <c r="Q8" s="61"/>
      <c r="R8" s="32"/>
      <c r="S8" s="15"/>
      <c r="T8" s="15"/>
      <c r="U8" s="86"/>
      <c r="V8" s="32"/>
      <c r="W8" s="15"/>
      <c r="X8" s="15"/>
      <c r="Y8" s="15"/>
      <c r="Z8" s="15"/>
      <c r="AA8" s="15"/>
    </row>
    <row r="9" ht="17" customHeight="1">
      <c r="A9" t="s" s="18">
        <v>28</v>
      </c>
      <c r="B9" s="63"/>
      <c r="C9" t="s" s="64">
        <v>29</v>
      </c>
      <c r="D9" s="65"/>
      <c r="E9" t="s" s="64">
        <v>55</v>
      </c>
      <c r="F9" t="s" s="67">
        <v>67</v>
      </c>
      <c r="G9" t="s" s="68">
        <v>68</v>
      </c>
      <c r="H9" s="90">
        <v>3</v>
      </c>
      <c r="I9" s="70">
        <v>12</v>
      </c>
      <c r="J9" s="71">
        <v>10</v>
      </c>
      <c r="K9" t="s" s="72">
        <v>69</v>
      </c>
      <c r="L9" t="s" s="33">
        <v>70</v>
      </c>
      <c r="M9" t="s" s="33">
        <v>71</v>
      </c>
      <c r="N9" s="86"/>
      <c r="O9" s="92"/>
      <c r="P9" s="93"/>
      <c r="Q9" t="s" s="57">
        <v>72</v>
      </c>
      <c r="R9" s="58"/>
      <c r="S9" s="59"/>
      <c r="T9" s="59"/>
      <c r="U9" s="60"/>
      <c r="V9" s="32"/>
      <c r="W9" s="15"/>
      <c r="X9" s="15"/>
      <c r="Y9" s="15"/>
      <c r="Z9" t="s" s="94">
        <v>73</v>
      </c>
      <c r="AA9" t="s" s="94">
        <v>74</v>
      </c>
    </row>
    <row r="10" ht="17" customHeight="1">
      <c r="A10" t="s" s="18">
        <v>28</v>
      </c>
      <c r="B10" s="63"/>
      <c r="C10" t="s" s="64">
        <v>29</v>
      </c>
      <c r="D10" s="65"/>
      <c r="E10" t="s" s="64">
        <v>55</v>
      </c>
      <c r="F10" t="s" s="67">
        <v>75</v>
      </c>
      <c r="G10" t="s" s="68">
        <v>76</v>
      </c>
      <c r="H10" s="90">
        <v>3</v>
      </c>
      <c r="I10" s="70">
        <v>4</v>
      </c>
      <c r="J10" s="71">
        <v>2</v>
      </c>
      <c r="K10" t="s" s="72">
        <v>77</v>
      </c>
      <c r="L10" t="s" s="33">
        <v>78</v>
      </c>
      <c r="M10" t="s" s="33">
        <v>79</v>
      </c>
      <c r="N10" s="97"/>
      <c r="O10" s="92"/>
      <c r="P10" s="93"/>
      <c r="Q10" s="61"/>
      <c r="R10" s="98"/>
      <c r="S10" s="99"/>
      <c r="T10" s="99"/>
      <c r="U10" s="100"/>
      <c r="V10" s="32"/>
      <c r="W10" s="101"/>
      <c r="X10" s="101"/>
      <c r="Y10" s="101"/>
      <c r="Z10" t="s" s="94">
        <v>80</v>
      </c>
      <c r="AA10" t="s" s="94">
        <v>81</v>
      </c>
    </row>
    <row r="11" ht="17" customHeight="1">
      <c r="A11" t="s" s="18">
        <v>28</v>
      </c>
      <c r="B11" s="63"/>
      <c r="C11" t="s" s="64">
        <v>29</v>
      </c>
      <c r="D11" s="65"/>
      <c r="E11" t="s" s="64">
        <v>55</v>
      </c>
      <c r="F11" t="s" s="67">
        <v>82</v>
      </c>
      <c r="G11" t="s" s="80">
        <v>83</v>
      </c>
      <c r="H11" s="102">
        <v>2</v>
      </c>
      <c r="I11" s="82">
        <v>10</v>
      </c>
      <c r="J11" s="71">
        <v>10</v>
      </c>
      <c r="K11" t="s" s="72">
        <v>84</v>
      </c>
      <c r="L11" s="83"/>
      <c r="M11" s="83"/>
      <c r="N11" s="97"/>
      <c r="O11" s="103"/>
      <c r="P11" s="103"/>
      <c r="Q11" s="61"/>
      <c r="R11" s="104"/>
      <c r="S11" s="104"/>
      <c r="T11" s="104"/>
      <c r="U11" s="105"/>
      <c r="V11" s="15"/>
      <c r="W11" s="15"/>
      <c r="X11" s="15"/>
      <c r="Y11" s="15"/>
      <c r="Z11" s="15"/>
      <c r="AA11" s="15"/>
    </row>
    <row r="12" ht="17" customHeight="1">
      <c r="A12" t="s" s="18">
        <v>28</v>
      </c>
      <c r="B12" s="63"/>
      <c r="C12" t="s" s="64">
        <v>29</v>
      </c>
      <c r="D12" s="65"/>
      <c r="E12" t="s" s="64">
        <v>55</v>
      </c>
      <c r="F12" t="s" s="67">
        <v>85</v>
      </c>
      <c r="G12" t="s" s="80">
        <v>86</v>
      </c>
      <c r="H12" s="106">
        <v>2</v>
      </c>
      <c r="I12" s="82">
        <v>10</v>
      </c>
      <c r="J12" s="71">
        <v>10</v>
      </c>
      <c r="K12" t="s" s="72">
        <v>87</v>
      </c>
      <c r="L12" s="83"/>
      <c r="M12" s="83"/>
      <c r="N12" s="97"/>
      <c r="O12" s="103"/>
      <c r="P12" s="103"/>
      <c r="Q12" s="61"/>
      <c r="R12" s="104"/>
      <c r="S12" s="104"/>
      <c r="T12" s="104"/>
      <c r="U12" s="105"/>
      <c r="V12" s="15"/>
      <c r="W12" s="15"/>
      <c r="X12" s="15"/>
      <c r="Y12" s="15"/>
      <c r="Z12" s="15"/>
      <c r="AA12" s="15"/>
    </row>
    <row r="13" ht="17" customHeight="1">
      <c r="A13" t="s" s="18">
        <v>28</v>
      </c>
      <c r="B13" s="79"/>
      <c r="C13" t="s" s="64">
        <v>29</v>
      </c>
      <c r="D13" s="65"/>
      <c r="E13" t="s" s="64">
        <v>55</v>
      </c>
      <c r="F13" t="s" s="67">
        <v>88</v>
      </c>
      <c r="G13" t="s" s="80">
        <v>89</v>
      </c>
      <c r="H13" s="106">
        <v>2</v>
      </c>
      <c r="I13" s="82">
        <v>10</v>
      </c>
      <c r="J13" s="71">
        <v>10</v>
      </c>
      <c r="K13" t="s" s="72">
        <v>90</v>
      </c>
      <c r="L13" s="83"/>
      <c r="M13" s="83"/>
      <c r="N13" s="97"/>
      <c r="O13" s="103"/>
      <c r="P13" s="103"/>
      <c r="Q13" s="61"/>
      <c r="R13" s="104"/>
      <c r="S13" s="104"/>
      <c r="T13" s="104"/>
      <c r="U13" s="105"/>
      <c r="V13" s="15"/>
      <c r="W13" s="15"/>
      <c r="X13" s="15"/>
      <c r="Y13" s="15"/>
      <c r="Z13" s="15"/>
      <c r="AA13" s="15"/>
    </row>
    <row r="14" ht="17" customHeight="1">
      <c r="A14" t="s" s="18">
        <v>28</v>
      </c>
      <c r="B14" s="107"/>
      <c r="C14" t="s" s="64">
        <v>29</v>
      </c>
      <c r="D14" s="65"/>
      <c r="E14" t="s" s="64">
        <v>55</v>
      </c>
      <c r="F14" t="s" s="67">
        <v>91</v>
      </c>
      <c r="G14" t="s" s="80">
        <v>92</v>
      </c>
      <c r="H14" s="106">
        <v>2</v>
      </c>
      <c r="I14" s="82">
        <v>18</v>
      </c>
      <c r="J14" s="71">
        <v>14</v>
      </c>
      <c r="K14" t="s" s="72">
        <v>93</v>
      </c>
      <c r="L14" s="83"/>
      <c r="M14" s="83"/>
      <c r="N14" s="97"/>
      <c r="O14" s="103"/>
      <c r="P14" s="103"/>
      <c r="Q14" s="61"/>
      <c r="R14" s="104"/>
      <c r="S14" s="104"/>
      <c r="T14" s="104"/>
      <c r="U14" s="105"/>
      <c r="V14" s="15"/>
      <c r="W14" s="15"/>
      <c r="X14" s="15"/>
      <c r="Y14" s="15"/>
      <c r="Z14" s="15"/>
      <c r="AA14" s="15"/>
    </row>
    <row r="15" ht="17" customHeight="1">
      <c r="A15" t="s" s="18">
        <v>28</v>
      </c>
      <c r="B15" s="107"/>
      <c r="C15" t="s" s="64">
        <v>29</v>
      </c>
      <c r="D15" s="65"/>
      <c r="E15" t="s" s="64">
        <v>55</v>
      </c>
      <c r="F15" t="s" s="67">
        <v>94</v>
      </c>
      <c r="G15" t="s" s="80">
        <v>95</v>
      </c>
      <c r="H15" s="108">
        <v>2</v>
      </c>
      <c r="I15" s="82">
        <v>36</v>
      </c>
      <c r="J15" s="71">
        <v>3</v>
      </c>
      <c r="K15" t="s" s="72">
        <v>96</v>
      </c>
      <c r="L15" s="83"/>
      <c r="M15" s="83"/>
      <c r="N15" s="97"/>
      <c r="O15" s="103"/>
      <c r="P15" s="103"/>
      <c r="Q15" s="61"/>
      <c r="R15" s="109"/>
      <c r="S15" s="109"/>
      <c r="T15" s="109"/>
      <c r="U15" s="110"/>
      <c r="V15" s="15"/>
      <c r="W15" s="15"/>
      <c r="X15" s="15"/>
      <c r="Y15" s="15"/>
      <c r="Z15" s="15"/>
      <c r="AA15" s="15"/>
    </row>
    <row r="16" ht="17" customHeight="1">
      <c r="A16" t="s" s="18">
        <v>28</v>
      </c>
      <c r="B16" s="89"/>
      <c r="C16" t="s" s="64">
        <v>29</v>
      </c>
      <c r="D16" s="65"/>
      <c r="E16" t="s" s="64">
        <v>97</v>
      </c>
      <c r="F16" t="s" s="67">
        <v>98</v>
      </c>
      <c r="G16" t="s" s="68">
        <v>99</v>
      </c>
      <c r="H16" s="90">
        <v>3</v>
      </c>
      <c r="I16" s="70">
        <f>5*12+1</f>
        <v>61</v>
      </c>
      <c r="J16" s="71">
        <v>43</v>
      </c>
      <c r="K16" t="s" s="72">
        <v>100</v>
      </c>
      <c r="L16" t="s" s="33">
        <v>101</v>
      </c>
      <c r="M16" t="s" s="33">
        <v>35</v>
      </c>
      <c r="N16" t="s" s="91">
        <v>102</v>
      </c>
      <c r="O16" s="92"/>
      <c r="P16" s="93"/>
      <c r="Q16" s="111"/>
      <c r="R16" s="15"/>
      <c r="S16" s="15"/>
      <c r="T16" s="15"/>
      <c r="U16" s="15"/>
      <c r="V16" s="15"/>
      <c r="W16" s="15"/>
      <c r="X16" s="15"/>
      <c r="Y16" s="15"/>
      <c r="Z16" t="s" s="94">
        <v>103</v>
      </c>
      <c r="AA16" t="s" s="94">
        <v>104</v>
      </c>
    </row>
    <row r="17" ht="17" customHeight="1">
      <c r="A17" t="s" s="18">
        <v>28</v>
      </c>
      <c r="B17" s="63"/>
      <c r="C17" t="s" s="64">
        <v>29</v>
      </c>
      <c r="D17" s="65"/>
      <c r="E17" t="s" s="64">
        <v>97</v>
      </c>
      <c r="F17" t="s" s="67">
        <v>105</v>
      </c>
      <c r="G17" t="s" s="68">
        <v>106</v>
      </c>
      <c r="H17" s="90">
        <v>3</v>
      </c>
      <c r="I17" s="70">
        <v>7</v>
      </c>
      <c r="J17" s="71">
        <v>7</v>
      </c>
      <c r="K17" t="s" s="72">
        <v>107</v>
      </c>
      <c r="L17" t="s" s="33">
        <v>108</v>
      </c>
      <c r="M17" t="s" s="33">
        <v>35</v>
      </c>
      <c r="N17" s="97"/>
      <c r="O17" s="92"/>
      <c r="P17" s="93"/>
      <c r="Q17" t="s" s="112">
        <v>109</v>
      </c>
      <c r="R17" s="15"/>
      <c r="S17" s="15"/>
      <c r="T17" s="15"/>
      <c r="U17" s="15"/>
      <c r="V17" s="15"/>
      <c r="W17" s="101"/>
      <c r="X17" s="101"/>
      <c r="Y17" s="101"/>
      <c r="Z17" t="s" s="94">
        <v>110</v>
      </c>
      <c r="AA17" t="s" s="94">
        <v>111</v>
      </c>
    </row>
    <row r="18" ht="17" customHeight="1">
      <c r="A18" t="s" s="18">
        <v>28</v>
      </c>
      <c r="B18" s="63"/>
      <c r="C18" t="s" s="64">
        <v>29</v>
      </c>
      <c r="D18" s="65"/>
      <c r="E18" t="s" s="64">
        <v>97</v>
      </c>
      <c r="F18" t="s" s="67">
        <v>112</v>
      </c>
      <c r="G18" t="s" s="68">
        <v>113</v>
      </c>
      <c r="H18" s="90">
        <v>3</v>
      </c>
      <c r="I18" s="70">
        <v>2</v>
      </c>
      <c r="J18" s="71">
        <v>0</v>
      </c>
      <c r="K18" t="s" s="72">
        <v>114</v>
      </c>
      <c r="L18" t="s" s="33">
        <v>115</v>
      </c>
      <c r="M18" t="s" s="33">
        <v>35</v>
      </c>
      <c r="N18" s="97"/>
      <c r="O18" s="92"/>
      <c r="P18" s="93"/>
      <c r="Q18" s="32"/>
      <c r="R18" s="15"/>
      <c r="S18" s="15"/>
      <c r="T18" s="15"/>
      <c r="U18" s="15"/>
      <c r="V18" s="15"/>
      <c r="W18" s="101"/>
      <c r="X18" s="101"/>
      <c r="Y18" s="101"/>
      <c r="Z18" t="s" s="94">
        <v>116</v>
      </c>
      <c r="AA18" t="s" s="94">
        <v>117</v>
      </c>
    </row>
    <row r="19" ht="17" customHeight="1">
      <c r="A19" t="s" s="18">
        <v>28</v>
      </c>
      <c r="B19" s="63"/>
      <c r="C19" t="s" s="64">
        <v>29</v>
      </c>
      <c r="D19" s="65"/>
      <c r="E19" t="s" s="64">
        <v>97</v>
      </c>
      <c r="F19" t="s" s="67">
        <v>118</v>
      </c>
      <c r="G19" t="s" s="68">
        <v>119</v>
      </c>
      <c r="H19" s="69">
        <v>4</v>
      </c>
      <c r="I19" s="70">
        <v>6</v>
      </c>
      <c r="J19" s="71">
        <v>2</v>
      </c>
      <c r="K19" t="s" s="72">
        <v>120</v>
      </c>
      <c r="L19" t="s" s="33">
        <v>121</v>
      </c>
      <c r="M19" t="s" s="33">
        <v>35</v>
      </c>
      <c r="N19" s="97"/>
      <c r="O19" s="92"/>
      <c r="P19" s="93"/>
      <c r="Q19" s="32"/>
      <c r="R19" s="15"/>
      <c r="S19" s="15"/>
      <c r="T19" s="15"/>
      <c r="U19" s="15"/>
      <c r="V19" s="15"/>
      <c r="W19" s="101"/>
      <c r="X19" s="101"/>
      <c r="Y19" s="101"/>
      <c r="Z19" t="s" s="94">
        <v>122</v>
      </c>
      <c r="AA19" t="s" s="94">
        <v>117</v>
      </c>
    </row>
    <row r="20" ht="17" customHeight="1">
      <c r="A20" t="s" s="18">
        <v>28</v>
      </c>
      <c r="B20" s="63"/>
      <c r="C20" t="s" s="64">
        <v>29</v>
      </c>
      <c r="D20" s="65"/>
      <c r="E20" t="s" s="64">
        <v>97</v>
      </c>
      <c r="F20" t="s" s="67">
        <v>123</v>
      </c>
      <c r="G20" t="s" s="68">
        <v>124</v>
      </c>
      <c r="H20" s="69">
        <v>4</v>
      </c>
      <c r="I20" s="70">
        <v>1</v>
      </c>
      <c r="J20" s="71">
        <v>0</v>
      </c>
      <c r="K20" t="s" s="72">
        <v>125</v>
      </c>
      <c r="L20" t="s" s="33">
        <v>126</v>
      </c>
      <c r="M20" t="s" s="33">
        <v>35</v>
      </c>
      <c r="N20" s="97"/>
      <c r="O20" s="92"/>
      <c r="P20" s="93"/>
      <c r="Q20" s="32"/>
      <c r="R20" s="15"/>
      <c r="S20" s="15"/>
      <c r="T20" s="15"/>
      <c r="U20" s="15"/>
      <c r="V20" s="15"/>
      <c r="W20" s="101"/>
      <c r="X20" s="101"/>
      <c r="Y20" s="101"/>
      <c r="Z20" t="s" s="94">
        <v>127</v>
      </c>
      <c r="AA20" t="s" s="94">
        <v>111</v>
      </c>
    </row>
    <row r="21" ht="17" customHeight="1">
      <c r="A21" t="s" s="18">
        <v>128</v>
      </c>
      <c r="B21" s="79"/>
      <c r="C21" t="s" s="64">
        <v>29</v>
      </c>
      <c r="D21" s="65"/>
      <c r="E21" t="s" s="64">
        <v>97</v>
      </c>
      <c r="F21" t="s" s="67">
        <v>129</v>
      </c>
      <c r="G21" t="s" s="80">
        <v>130</v>
      </c>
      <c r="H21" s="102">
        <v>2</v>
      </c>
      <c r="I21" s="82">
        <v>10</v>
      </c>
      <c r="J21" s="71">
        <v>10</v>
      </c>
      <c r="K21" t="s" s="72">
        <v>131</v>
      </c>
      <c r="L21" s="83"/>
      <c r="M21" s="83"/>
      <c r="N21" s="97"/>
      <c r="O21" s="103"/>
      <c r="P21" s="103"/>
      <c r="Q21" s="32"/>
      <c r="R21" s="15"/>
      <c r="S21" s="15"/>
      <c r="T21" s="15"/>
      <c r="U21" s="15"/>
      <c r="V21" s="15"/>
      <c r="W21" s="15"/>
      <c r="X21" s="15"/>
      <c r="Y21" s="15"/>
      <c r="Z21" s="15"/>
      <c r="AA21" s="15"/>
    </row>
    <row r="22" ht="17" customHeight="1">
      <c r="A22" t="s" s="18">
        <v>28</v>
      </c>
      <c r="B22" s="107"/>
      <c r="C22" t="s" s="64">
        <v>29</v>
      </c>
      <c r="D22" s="65"/>
      <c r="E22" t="s" s="64">
        <v>97</v>
      </c>
      <c r="F22" t="s" s="67">
        <v>132</v>
      </c>
      <c r="G22" t="s" s="80">
        <v>133</v>
      </c>
      <c r="H22" s="106">
        <v>2</v>
      </c>
      <c r="I22" s="82">
        <v>10</v>
      </c>
      <c r="J22" s="71">
        <v>10</v>
      </c>
      <c r="K22" t="s" s="72">
        <v>134</v>
      </c>
      <c r="L22" s="83"/>
      <c r="M22" s="83"/>
      <c r="N22" s="97"/>
      <c r="O22" s="103"/>
      <c r="P22" s="103"/>
      <c r="Q22" s="32"/>
      <c r="R22" s="15"/>
      <c r="S22" s="15"/>
      <c r="T22" s="15"/>
      <c r="U22" s="15"/>
      <c r="V22" s="15"/>
      <c r="W22" s="15"/>
      <c r="X22" s="15"/>
      <c r="Y22" s="15"/>
      <c r="Z22" s="15"/>
      <c r="AA22" s="15"/>
    </row>
    <row r="23" ht="17" customHeight="1">
      <c r="A23" t="s" s="18">
        <v>28</v>
      </c>
      <c r="B23" s="107"/>
      <c r="C23" t="s" s="64">
        <v>29</v>
      </c>
      <c r="D23" s="65"/>
      <c r="E23" t="s" s="64">
        <v>97</v>
      </c>
      <c r="F23" t="s" s="67">
        <v>135</v>
      </c>
      <c r="G23" t="s" s="80">
        <v>136</v>
      </c>
      <c r="H23" s="106">
        <v>2</v>
      </c>
      <c r="I23" s="82">
        <v>9</v>
      </c>
      <c r="J23" s="71">
        <v>9</v>
      </c>
      <c r="K23" t="s" s="72">
        <v>137</v>
      </c>
      <c r="L23" s="83"/>
      <c r="M23" s="83"/>
      <c r="N23" s="97"/>
      <c r="O23" s="103"/>
      <c r="P23" s="103"/>
      <c r="Q23" s="32"/>
      <c r="R23" s="15"/>
      <c r="S23" s="15"/>
      <c r="T23" s="15"/>
      <c r="U23" s="15"/>
      <c r="V23" s="15"/>
      <c r="W23" s="15"/>
      <c r="X23" s="15"/>
      <c r="Y23" s="15"/>
      <c r="Z23" s="15"/>
      <c r="AA23" s="15"/>
    </row>
    <row r="24" ht="17" customHeight="1">
      <c r="A24" t="s" s="18">
        <v>28</v>
      </c>
      <c r="B24" s="107"/>
      <c r="C24" t="s" s="64">
        <v>29</v>
      </c>
      <c r="D24" s="65"/>
      <c r="E24" t="s" s="64">
        <v>97</v>
      </c>
      <c r="F24" t="s" s="67">
        <v>138</v>
      </c>
      <c r="G24" t="s" s="80">
        <v>139</v>
      </c>
      <c r="H24" s="106">
        <v>2</v>
      </c>
      <c r="I24" s="82">
        <v>10</v>
      </c>
      <c r="J24" s="71">
        <v>10</v>
      </c>
      <c r="K24" t="s" s="72">
        <v>140</v>
      </c>
      <c r="L24" s="83"/>
      <c r="M24" s="83"/>
      <c r="N24" s="97"/>
      <c r="O24" s="103"/>
      <c r="P24" s="103"/>
      <c r="Q24" s="32"/>
      <c r="R24" s="15"/>
      <c r="S24" s="15"/>
      <c r="T24" s="15"/>
      <c r="U24" s="15"/>
      <c r="V24" s="15"/>
      <c r="W24" s="15"/>
      <c r="X24" s="15"/>
      <c r="Y24" s="15"/>
      <c r="Z24" s="15"/>
      <c r="AA24" s="15"/>
    </row>
    <row r="25" ht="17" customHeight="1">
      <c r="A25" t="s" s="18">
        <v>28</v>
      </c>
      <c r="B25" s="107"/>
      <c r="C25" t="s" s="64">
        <v>29</v>
      </c>
      <c r="D25" s="65"/>
      <c r="E25" t="s" s="64">
        <v>97</v>
      </c>
      <c r="F25" t="s" s="67">
        <v>141</v>
      </c>
      <c r="G25" t="s" s="80">
        <v>142</v>
      </c>
      <c r="H25" s="106">
        <v>2</v>
      </c>
      <c r="I25" s="82">
        <v>61</v>
      </c>
      <c r="J25" s="71">
        <v>53</v>
      </c>
      <c r="K25" t="s" s="72">
        <v>143</v>
      </c>
      <c r="L25" s="83"/>
      <c r="M25" s="83"/>
      <c r="N25" s="113"/>
      <c r="O25" s="32"/>
      <c r="P25" s="15"/>
      <c r="Q25" t="s" s="94">
        <v>144</v>
      </c>
      <c r="R25" s="15"/>
      <c r="S25" s="15"/>
      <c r="T25" s="15"/>
      <c r="U25" s="15"/>
      <c r="V25" s="15"/>
      <c r="W25" s="15"/>
      <c r="X25" s="15"/>
      <c r="Y25" s="15"/>
      <c r="Z25" s="15"/>
      <c r="AA25" s="15"/>
    </row>
    <row r="26" ht="17" customHeight="1">
      <c r="A26" t="s" s="18">
        <v>28</v>
      </c>
      <c r="B26" s="107"/>
      <c r="C26" t="s" s="64">
        <v>29</v>
      </c>
      <c r="D26" s="65"/>
      <c r="E26" t="s" s="64">
        <v>97</v>
      </c>
      <c r="F26" t="s" s="67">
        <v>145</v>
      </c>
      <c r="G26" t="s" s="80">
        <v>146</v>
      </c>
      <c r="H26" s="106">
        <v>2</v>
      </c>
      <c r="I26" s="82">
        <v>75</v>
      </c>
      <c r="J26" s="71">
        <v>11</v>
      </c>
      <c r="K26" t="s" s="72">
        <v>147</v>
      </c>
      <c r="L26" s="83"/>
      <c r="M26" s="83"/>
      <c r="N26" s="113"/>
      <c r="O26" s="32"/>
      <c r="P26" s="15"/>
      <c r="Q26" s="15"/>
      <c r="R26" s="15"/>
      <c r="S26" s="15"/>
      <c r="T26" s="15"/>
      <c r="U26" s="15"/>
      <c r="V26" s="15"/>
      <c r="W26" s="15"/>
      <c r="X26" s="15"/>
      <c r="Y26" s="15"/>
      <c r="Z26" s="15"/>
      <c r="AA26" s="15"/>
    </row>
    <row r="27" ht="17" customHeight="1">
      <c r="A27" t="s" s="18">
        <v>28</v>
      </c>
      <c r="B27" s="107"/>
      <c r="C27" t="s" s="64">
        <v>29</v>
      </c>
      <c r="D27" s="65"/>
      <c r="E27" t="s" s="64">
        <v>97</v>
      </c>
      <c r="F27" t="s" s="67">
        <v>148</v>
      </c>
      <c r="G27" t="s" s="80">
        <v>149</v>
      </c>
      <c r="H27" s="106">
        <v>2</v>
      </c>
      <c r="I27" s="82">
        <v>92</v>
      </c>
      <c r="J27" s="71">
        <v>7</v>
      </c>
      <c r="K27" t="s" s="72">
        <v>150</v>
      </c>
      <c r="L27" s="83"/>
      <c r="M27" s="83"/>
      <c r="N27" s="113"/>
      <c r="O27" s="32"/>
      <c r="P27" s="15"/>
      <c r="Q27" s="15"/>
      <c r="R27" s="15"/>
      <c r="S27" s="15"/>
      <c r="T27" s="15"/>
      <c r="U27" s="15"/>
      <c r="V27" s="15"/>
      <c r="W27" s="15"/>
      <c r="X27" s="15"/>
      <c r="Y27" s="15"/>
      <c r="Z27" s="15"/>
      <c r="AA27" s="15"/>
    </row>
    <row r="28" ht="17" customHeight="1">
      <c r="A28" t="s" s="18">
        <v>28</v>
      </c>
      <c r="B28" s="107"/>
      <c r="C28" t="s" s="64">
        <v>29</v>
      </c>
      <c r="D28" s="65"/>
      <c r="E28" t="s" s="64">
        <v>97</v>
      </c>
      <c r="F28" t="s" s="67">
        <v>151</v>
      </c>
      <c r="G28" t="s" s="80">
        <v>152</v>
      </c>
      <c r="H28" s="108">
        <v>2</v>
      </c>
      <c r="I28" s="82">
        <v>127</v>
      </c>
      <c r="J28" s="71">
        <v>17</v>
      </c>
      <c r="K28" t="s" s="72">
        <v>153</v>
      </c>
      <c r="L28" s="83"/>
      <c r="M28" s="83"/>
      <c r="N28" s="113"/>
      <c r="O28" s="32"/>
      <c r="P28" s="15"/>
      <c r="Q28" s="15"/>
      <c r="R28" s="15"/>
      <c r="S28" s="15"/>
      <c r="T28" s="15"/>
      <c r="U28" s="15"/>
      <c r="V28" s="15"/>
      <c r="W28" s="15"/>
      <c r="X28" s="15"/>
      <c r="Y28" s="15"/>
      <c r="Z28" s="15"/>
      <c r="AA28" s="15"/>
    </row>
    <row r="29" ht="17" customHeight="1">
      <c r="A29" t="s" s="18">
        <v>28</v>
      </c>
      <c r="B29" s="89"/>
      <c r="C29" t="s" s="64">
        <v>29</v>
      </c>
      <c r="D29" s="65"/>
      <c r="E29" t="s" s="64">
        <v>154</v>
      </c>
      <c r="F29" t="s" s="67">
        <v>155</v>
      </c>
      <c r="G29" t="s" s="68">
        <v>156</v>
      </c>
      <c r="H29" s="69">
        <v>4</v>
      </c>
      <c r="I29" s="70">
        <v>1</v>
      </c>
      <c r="J29" s="71">
        <v>1</v>
      </c>
      <c r="K29" t="s" s="72">
        <v>157</v>
      </c>
      <c r="L29" t="s" s="33">
        <v>158</v>
      </c>
      <c r="M29" t="s" s="33">
        <v>159</v>
      </c>
      <c r="N29" t="s" s="114">
        <v>160</v>
      </c>
      <c r="O29" s="115"/>
      <c r="P29" s="116"/>
      <c r="Q29" s="32"/>
      <c r="R29" s="15"/>
      <c r="S29" s="15"/>
      <c r="T29" s="15"/>
      <c r="U29" s="15"/>
      <c r="V29" s="15"/>
      <c r="W29" s="101"/>
      <c r="X29" s="101"/>
      <c r="Y29" s="101"/>
      <c r="Z29" t="s" s="94">
        <v>161</v>
      </c>
      <c r="AA29" t="s" s="94">
        <v>162</v>
      </c>
    </row>
    <row r="30" ht="17" customHeight="1">
      <c r="A30" t="s" s="18">
        <v>28</v>
      </c>
      <c r="B30" s="63"/>
      <c r="C30" t="s" s="64">
        <v>29</v>
      </c>
      <c r="D30" s="65"/>
      <c r="E30" t="s" s="64">
        <v>154</v>
      </c>
      <c r="F30" t="s" s="67">
        <v>163</v>
      </c>
      <c r="G30" t="s" s="68">
        <v>164</v>
      </c>
      <c r="H30" s="69">
        <v>4</v>
      </c>
      <c r="I30" s="70">
        <v>1</v>
      </c>
      <c r="J30" s="71">
        <v>1</v>
      </c>
      <c r="K30" t="s" s="72">
        <v>165</v>
      </c>
      <c r="L30" t="s" s="33">
        <v>158</v>
      </c>
      <c r="M30" t="s" s="33">
        <v>50</v>
      </c>
      <c r="N30" s="115"/>
      <c r="O30" s="115"/>
      <c r="P30" s="116"/>
      <c r="Q30" s="32"/>
      <c r="R30" s="15"/>
      <c r="S30" s="15"/>
      <c r="T30" s="15"/>
      <c r="U30" s="15"/>
      <c r="V30" s="15"/>
      <c r="W30" s="101"/>
      <c r="X30" s="101"/>
      <c r="Y30" s="101"/>
      <c r="Z30" t="s" s="94">
        <v>166</v>
      </c>
      <c r="AA30" t="s" s="94">
        <v>162</v>
      </c>
    </row>
    <row r="31" ht="17" customHeight="1">
      <c r="A31" t="s" s="18">
        <v>28</v>
      </c>
      <c r="B31" s="63"/>
      <c r="C31" t="s" s="64">
        <v>29</v>
      </c>
      <c r="D31" s="65"/>
      <c r="E31" t="s" s="64">
        <v>154</v>
      </c>
      <c r="F31" t="s" s="67">
        <v>167</v>
      </c>
      <c r="G31" t="s" s="68">
        <v>168</v>
      </c>
      <c r="H31" s="69">
        <v>4</v>
      </c>
      <c r="I31" s="70">
        <v>2</v>
      </c>
      <c r="J31" t="s" s="117">
        <v>169</v>
      </c>
      <c r="K31" t="s" s="72">
        <v>170</v>
      </c>
      <c r="L31" t="s" s="33">
        <v>171</v>
      </c>
      <c r="M31" t="s" s="33">
        <v>172</v>
      </c>
      <c r="N31" s="115"/>
      <c r="O31" s="115"/>
      <c r="P31" s="116"/>
      <c r="Q31" s="32"/>
      <c r="R31" s="15"/>
      <c r="S31" s="15"/>
      <c r="T31" s="15"/>
      <c r="U31" s="15"/>
      <c r="V31" s="15"/>
      <c r="W31" t="s" s="118">
        <v>173</v>
      </c>
      <c r="X31" t="s" s="118">
        <v>174</v>
      </c>
      <c r="Y31" t="s" s="118">
        <v>175</v>
      </c>
      <c r="Z31" t="s" s="94">
        <v>50</v>
      </c>
      <c r="AA31" t="s" s="94">
        <v>117</v>
      </c>
    </row>
    <row r="32" ht="17" customHeight="1">
      <c r="A32" t="s" s="18">
        <v>28</v>
      </c>
      <c r="B32" s="63"/>
      <c r="C32" t="s" s="64">
        <v>29</v>
      </c>
      <c r="D32" s="65"/>
      <c r="E32" t="s" s="66">
        <v>176</v>
      </c>
      <c r="F32" t="s" s="67">
        <v>177</v>
      </c>
      <c r="G32" t="s" s="68">
        <v>178</v>
      </c>
      <c r="H32" s="69">
        <v>4</v>
      </c>
      <c r="I32" s="70">
        <v>1</v>
      </c>
      <c r="J32" s="71">
        <v>1</v>
      </c>
      <c r="K32" t="s" s="72">
        <v>179</v>
      </c>
      <c r="L32" t="s" s="33">
        <v>180</v>
      </c>
      <c r="M32" t="s" s="33">
        <v>50</v>
      </c>
      <c r="N32" t="s" s="80">
        <v>181</v>
      </c>
      <c r="O32" s="119"/>
      <c r="P32" s="120"/>
      <c r="Q32" s="32"/>
      <c r="R32" s="15"/>
      <c r="S32" s="15"/>
      <c r="T32" s="15"/>
      <c r="U32" s="15"/>
      <c r="V32" s="15"/>
      <c r="W32" s="121"/>
      <c r="X32" s="121"/>
      <c r="Y32" s="121"/>
      <c r="Z32" t="s" s="94">
        <v>62</v>
      </c>
      <c r="AA32" t="s" s="94">
        <v>117</v>
      </c>
    </row>
    <row r="33" ht="17" customHeight="1">
      <c r="A33" t="s" s="18">
        <v>28</v>
      </c>
      <c r="B33" s="63"/>
      <c r="C33" t="s" s="122">
        <v>29</v>
      </c>
      <c r="D33" s="123"/>
      <c r="E33" t="s" s="124">
        <v>176</v>
      </c>
      <c r="F33" t="s" s="67">
        <v>182</v>
      </c>
      <c r="G33" t="s" s="80">
        <v>183</v>
      </c>
      <c r="H33" s="102">
        <v>2</v>
      </c>
      <c r="I33" s="82">
        <v>1</v>
      </c>
      <c r="J33" s="95"/>
      <c r="K33" t="s" s="72">
        <v>184</v>
      </c>
      <c r="L33" s="83"/>
      <c r="M33" s="83"/>
      <c r="N33" s="119"/>
      <c r="O33" s="15"/>
      <c r="P33" s="86"/>
      <c r="Q33" s="32"/>
      <c r="R33" s="15"/>
      <c r="S33" s="15"/>
      <c r="T33" s="15"/>
      <c r="U33" s="15"/>
      <c r="V33" s="15"/>
      <c r="W33" s="15"/>
      <c r="X33" s="15"/>
      <c r="Y33" s="15"/>
      <c r="Z33" s="15"/>
      <c r="AA33" s="15"/>
    </row>
    <row r="34" ht="17" customHeight="1">
      <c r="A34" t="s" s="18">
        <v>28</v>
      </c>
      <c r="B34" s="63"/>
      <c r="C34" t="s" s="125">
        <v>29</v>
      </c>
      <c r="D34" s="126"/>
      <c r="E34" t="s" s="125">
        <v>185</v>
      </c>
      <c r="F34" t="s" s="67">
        <v>186</v>
      </c>
      <c r="G34" t="s" s="68">
        <v>187</v>
      </c>
      <c r="H34" s="127">
        <v>4</v>
      </c>
      <c r="I34" s="70">
        <v>1</v>
      </c>
      <c r="J34" s="71">
        <v>1</v>
      </c>
      <c r="K34" t="s" s="72">
        <v>188</v>
      </c>
      <c r="L34" t="s" s="33">
        <v>189</v>
      </c>
      <c r="M34" t="s" s="33">
        <v>35</v>
      </c>
      <c r="N34" t="s" s="80">
        <v>190</v>
      </c>
      <c r="O34" s="119"/>
      <c r="P34" s="128"/>
      <c r="Q34" t="s" s="112">
        <v>191</v>
      </c>
      <c r="R34" s="15"/>
      <c r="S34" s="15"/>
      <c r="T34" s="15"/>
      <c r="U34" s="15"/>
      <c r="V34" s="15"/>
      <c r="W34" s="15"/>
      <c r="X34" s="15"/>
      <c r="Y34" s="15"/>
      <c r="Z34" t="s" s="94">
        <v>73</v>
      </c>
      <c r="AA34" t="s" s="94">
        <v>117</v>
      </c>
    </row>
    <row r="35" ht="17" customHeight="1">
      <c r="A35" t="s" s="18">
        <v>28</v>
      </c>
      <c r="B35" s="129"/>
      <c r="C35" t="s" s="64">
        <v>29</v>
      </c>
      <c r="D35" s="65"/>
      <c r="E35" t="s" s="64">
        <v>185</v>
      </c>
      <c r="F35" t="s" s="67">
        <v>192</v>
      </c>
      <c r="G35" t="s" s="80">
        <v>193</v>
      </c>
      <c r="H35" s="81">
        <v>2</v>
      </c>
      <c r="I35" s="82">
        <v>3</v>
      </c>
      <c r="J35" s="71">
        <v>3</v>
      </c>
      <c r="K35" t="s" s="72">
        <v>194</v>
      </c>
      <c r="L35" s="83"/>
      <c r="M35" s="83"/>
      <c r="N35" s="113"/>
      <c r="O35" s="130"/>
      <c r="P35" s="86"/>
      <c r="Q35" s="32"/>
      <c r="R35" s="15"/>
      <c r="S35" s="15"/>
      <c r="T35" s="15"/>
      <c r="U35" s="15"/>
      <c r="V35" s="15"/>
      <c r="W35" s="15"/>
      <c r="X35" s="15"/>
      <c r="Y35" s="15"/>
      <c r="Z35" s="15"/>
      <c r="AA35" s="15"/>
    </row>
    <row r="36" ht="17" customHeight="1">
      <c r="A36" t="s" s="18">
        <v>28</v>
      </c>
      <c r="B36" t="s" s="131">
        <v>195</v>
      </c>
      <c r="C36" t="s" s="64">
        <v>29</v>
      </c>
      <c r="D36" s="65"/>
      <c r="E36" s="65"/>
      <c r="F36" t="s" s="67">
        <v>196</v>
      </c>
      <c r="G36" t="s" s="68">
        <v>197</v>
      </c>
      <c r="H36" s="69">
        <v>4</v>
      </c>
      <c r="I36" s="70">
        <v>14</v>
      </c>
      <c r="J36" t="s" s="117">
        <v>169</v>
      </c>
      <c r="K36" t="s" s="72">
        <v>198</v>
      </c>
      <c r="L36" t="s" s="33">
        <v>199</v>
      </c>
      <c r="M36" t="s" s="33">
        <v>200</v>
      </c>
      <c r="N36" t="s" s="80">
        <v>201</v>
      </c>
      <c r="O36" s="119"/>
      <c r="P36" s="120"/>
      <c r="Q36" s="32"/>
      <c r="R36" s="15"/>
      <c r="S36" s="15"/>
      <c r="T36" s="15"/>
      <c r="U36" s="15"/>
      <c r="V36" s="15"/>
      <c r="W36" s="15"/>
      <c r="X36" s="15"/>
      <c r="Y36" s="15"/>
      <c r="Z36" t="s" s="94">
        <v>80</v>
      </c>
      <c r="AA36" t="s" s="94">
        <v>162</v>
      </c>
    </row>
    <row r="37" ht="17" customHeight="1">
      <c r="A37" t="s" s="18">
        <v>28</v>
      </c>
      <c r="B37" t="s" s="132">
        <v>202</v>
      </c>
      <c r="C37" t="s" s="64">
        <v>29</v>
      </c>
      <c r="D37" s="65"/>
      <c r="E37" s="65"/>
      <c r="F37" t="s" s="67">
        <v>203</v>
      </c>
      <c r="G37" t="s" s="68">
        <v>204</v>
      </c>
      <c r="H37" s="90">
        <v>3</v>
      </c>
      <c r="I37" s="70">
        <v>10</v>
      </c>
      <c r="J37" t="s" s="117">
        <v>169</v>
      </c>
      <c r="K37" t="s" s="72">
        <v>205</v>
      </c>
      <c r="L37" t="s" s="33">
        <v>206</v>
      </c>
      <c r="M37" t="s" s="33">
        <v>207</v>
      </c>
      <c r="N37" s="15"/>
      <c r="O37" t="s" s="114">
        <v>201</v>
      </c>
      <c r="P37" s="116"/>
      <c r="Q37" t="s" s="112">
        <v>37</v>
      </c>
      <c r="R37" s="15"/>
      <c r="S37" s="15"/>
      <c r="T37" s="15"/>
      <c r="U37" s="15"/>
      <c r="V37" s="15"/>
      <c r="W37" s="121"/>
      <c r="X37" s="121"/>
      <c r="Y37" s="121"/>
      <c r="Z37" t="s" s="94">
        <v>103</v>
      </c>
      <c r="AA37" t="s" s="94">
        <v>117</v>
      </c>
    </row>
    <row r="38" ht="17" customHeight="1">
      <c r="A38" t="s" s="18">
        <v>28</v>
      </c>
      <c r="B38" t="s" s="132">
        <v>208</v>
      </c>
      <c r="C38" t="s" s="64">
        <v>29</v>
      </c>
      <c r="D38" s="65"/>
      <c r="E38" s="65"/>
      <c r="F38" t="s" s="67">
        <v>209</v>
      </c>
      <c r="G38" t="s" s="33">
        <v>210</v>
      </c>
      <c r="H38" s="133">
        <v>1</v>
      </c>
      <c r="I38" s="82">
        <v>1</v>
      </c>
      <c r="J38" t="s" s="117">
        <v>169</v>
      </c>
      <c r="K38" t="s" s="72">
        <v>211</v>
      </c>
      <c r="L38" s="83"/>
      <c r="M38" s="83"/>
      <c r="N38" s="113"/>
      <c r="O38" s="32"/>
      <c r="P38" s="86"/>
      <c r="Q38" s="32"/>
      <c r="R38" s="15"/>
      <c r="S38" s="15"/>
      <c r="T38" s="15"/>
      <c r="U38" s="15"/>
      <c r="V38" s="15"/>
      <c r="W38" s="15"/>
      <c r="X38" s="15"/>
      <c r="Y38" s="15"/>
      <c r="Z38" s="15"/>
      <c r="AA38" s="15"/>
    </row>
    <row r="39" ht="17" customHeight="1">
      <c r="A39" t="s" s="18">
        <v>28</v>
      </c>
      <c r="B39" t="s" s="132">
        <v>202</v>
      </c>
      <c r="C39" t="s" s="64">
        <v>29</v>
      </c>
      <c r="D39" s="65"/>
      <c r="E39" s="65"/>
      <c r="F39" t="s" s="67">
        <v>212</v>
      </c>
      <c r="G39" t="s" s="68">
        <v>213</v>
      </c>
      <c r="H39" s="90">
        <v>3</v>
      </c>
      <c r="I39" s="70">
        <v>1</v>
      </c>
      <c r="J39" t="s" s="117">
        <v>169</v>
      </c>
      <c r="K39" t="s" s="72">
        <v>214</v>
      </c>
      <c r="L39" t="s" s="33">
        <v>215</v>
      </c>
      <c r="M39" t="s" s="33">
        <v>200</v>
      </c>
      <c r="N39" s="15"/>
      <c r="O39" s="115"/>
      <c r="P39" s="116"/>
      <c r="Q39" t="s" s="112">
        <v>191</v>
      </c>
      <c r="R39" s="15"/>
      <c r="S39" s="15"/>
      <c r="T39" s="15"/>
      <c r="U39" s="15"/>
      <c r="V39" s="15"/>
      <c r="W39" s="121"/>
      <c r="X39" s="121"/>
      <c r="Y39" s="121"/>
      <c r="Z39" t="s" s="94">
        <v>110</v>
      </c>
      <c r="AA39" t="s" s="94">
        <v>216</v>
      </c>
    </row>
    <row r="40" ht="17" customHeight="1">
      <c r="A40" t="s" s="18">
        <v>28</v>
      </c>
      <c r="B40" t="s" s="132">
        <v>202</v>
      </c>
      <c r="C40" t="s" s="64">
        <v>29</v>
      </c>
      <c r="D40" s="65"/>
      <c r="E40" s="65"/>
      <c r="F40" t="s" s="67">
        <v>217</v>
      </c>
      <c r="G40" t="s" s="68">
        <v>218</v>
      </c>
      <c r="H40" s="69">
        <v>4</v>
      </c>
      <c r="I40" s="70">
        <v>3</v>
      </c>
      <c r="J40" t="s" s="117">
        <v>169</v>
      </c>
      <c r="K40" t="s" s="72">
        <v>219</v>
      </c>
      <c r="L40" t="s" s="33">
        <v>220</v>
      </c>
      <c r="M40" t="s" s="33">
        <v>200</v>
      </c>
      <c r="N40" s="115"/>
      <c r="O40" s="115"/>
      <c r="P40" s="116"/>
      <c r="Q40" t="s" s="112">
        <v>72</v>
      </c>
      <c r="R40" s="15"/>
      <c r="S40" s="15"/>
      <c r="T40" s="15"/>
      <c r="U40" s="15"/>
      <c r="V40" s="15"/>
      <c r="W40" s="121"/>
      <c r="X40" s="121"/>
      <c r="Y40" s="121"/>
      <c r="Z40" t="s" s="94">
        <v>116</v>
      </c>
      <c r="AA40" t="s" s="94">
        <v>117</v>
      </c>
    </row>
    <row r="41" ht="17" customHeight="1">
      <c r="A41" s="86"/>
      <c r="B41" t="s" s="132">
        <v>202</v>
      </c>
      <c r="C41" t="s" s="64">
        <v>29</v>
      </c>
      <c r="D41" s="65"/>
      <c r="E41" s="65"/>
      <c r="F41" t="s" s="67">
        <v>221</v>
      </c>
      <c r="G41" t="s" s="68">
        <v>222</v>
      </c>
      <c r="H41" s="69">
        <v>4</v>
      </c>
      <c r="I41" s="70">
        <v>1</v>
      </c>
      <c r="J41" s="95"/>
      <c r="K41" t="s" s="96">
        <v>223</v>
      </c>
      <c r="L41" s="83"/>
      <c r="M41" s="83"/>
      <c r="N41" s="115"/>
      <c r="O41" s="115"/>
      <c r="P41" s="115"/>
      <c r="Q41" s="15"/>
      <c r="R41" s="15"/>
      <c r="S41" s="15"/>
      <c r="T41" s="15"/>
      <c r="U41" s="15"/>
      <c r="V41" s="15"/>
      <c r="W41" s="15"/>
      <c r="X41" s="15"/>
      <c r="Y41" s="15"/>
      <c r="Z41" s="15"/>
      <c r="AA41" s="15"/>
    </row>
    <row r="42" ht="17" customHeight="1">
      <c r="A42" t="s" s="18">
        <v>28</v>
      </c>
      <c r="B42" t="s" s="132">
        <v>224</v>
      </c>
      <c r="C42" t="s" s="64">
        <v>29</v>
      </c>
      <c r="D42" s="65"/>
      <c r="E42" s="65"/>
      <c r="F42" t="s" s="67">
        <v>225</v>
      </c>
      <c r="G42" t="s" s="68">
        <v>226</v>
      </c>
      <c r="H42" s="90">
        <v>3</v>
      </c>
      <c r="I42" s="70">
        <v>1</v>
      </c>
      <c r="J42" t="s" s="117">
        <v>169</v>
      </c>
      <c r="K42" t="s" s="72">
        <v>227</v>
      </c>
      <c r="L42" t="s" s="33">
        <v>228</v>
      </c>
      <c r="M42" t="s" s="33">
        <v>50</v>
      </c>
      <c r="N42" s="15"/>
      <c r="O42" t="s" s="114">
        <v>229</v>
      </c>
      <c r="P42" s="116"/>
      <c r="Q42" s="32"/>
      <c r="R42" s="15"/>
      <c r="S42" s="15"/>
      <c r="T42" s="15"/>
      <c r="U42" s="15"/>
      <c r="V42" s="15"/>
      <c r="W42" s="15"/>
      <c r="X42" s="15"/>
      <c r="Y42" s="15"/>
      <c r="Z42" t="s" s="94">
        <v>122</v>
      </c>
      <c r="AA42" t="s" s="94">
        <v>117</v>
      </c>
    </row>
    <row r="43" ht="17" customHeight="1">
      <c r="A43" t="s" s="18">
        <v>28</v>
      </c>
      <c r="B43" t="s" s="132">
        <v>230</v>
      </c>
      <c r="C43" t="s" s="64">
        <v>29</v>
      </c>
      <c r="D43" s="65"/>
      <c r="E43" s="65"/>
      <c r="F43" t="s" s="67">
        <v>231</v>
      </c>
      <c r="G43" t="s" s="33">
        <v>232</v>
      </c>
      <c r="H43" s="133">
        <v>1</v>
      </c>
      <c r="I43" s="82">
        <v>3</v>
      </c>
      <c r="J43" t="s" s="117">
        <v>169</v>
      </c>
      <c r="K43" t="s" s="72">
        <v>233</v>
      </c>
      <c r="L43" s="83"/>
      <c r="M43" s="83"/>
      <c r="N43" s="113"/>
      <c r="O43" s="32"/>
      <c r="P43" s="86"/>
      <c r="Q43" s="32"/>
      <c r="R43" s="15"/>
      <c r="S43" s="15"/>
      <c r="T43" s="15"/>
      <c r="U43" s="15"/>
      <c r="V43" s="15"/>
      <c r="W43" s="15"/>
      <c r="X43" s="15"/>
      <c r="Y43" s="15"/>
      <c r="Z43" s="15"/>
      <c r="AA43" s="15"/>
    </row>
    <row r="44" ht="17" customHeight="1">
      <c r="A44" t="s" s="18">
        <v>28</v>
      </c>
      <c r="B44" t="s" s="132">
        <v>224</v>
      </c>
      <c r="C44" t="s" s="64">
        <v>29</v>
      </c>
      <c r="D44" s="65"/>
      <c r="E44" s="65"/>
      <c r="F44" t="s" s="67">
        <v>234</v>
      </c>
      <c r="G44" t="s" s="68">
        <v>235</v>
      </c>
      <c r="H44" s="69">
        <v>4</v>
      </c>
      <c r="I44" s="70">
        <v>9</v>
      </c>
      <c r="J44" t="s" s="117">
        <v>169</v>
      </c>
      <c r="K44" t="s" s="72">
        <v>236</v>
      </c>
      <c r="L44" t="s" s="33">
        <v>237</v>
      </c>
      <c r="M44" t="s" s="33">
        <v>35</v>
      </c>
      <c r="N44" s="115"/>
      <c r="O44" s="115"/>
      <c r="P44" s="116"/>
      <c r="Q44" s="32"/>
      <c r="R44" s="15"/>
      <c r="S44" s="15"/>
      <c r="T44" s="15"/>
      <c r="U44" s="15"/>
      <c r="V44" s="15"/>
      <c r="W44" s="121"/>
      <c r="X44" s="121"/>
      <c r="Y44" s="121"/>
      <c r="Z44" t="s" s="94">
        <v>127</v>
      </c>
      <c r="AA44" t="s" s="94">
        <v>117</v>
      </c>
    </row>
    <row r="45" ht="17" customHeight="1">
      <c r="A45" t="s" s="18">
        <v>28</v>
      </c>
      <c r="B45" t="s" s="132">
        <v>238</v>
      </c>
      <c r="C45" t="s" s="64">
        <v>29</v>
      </c>
      <c r="D45" s="65"/>
      <c r="E45" s="65"/>
      <c r="F45" t="s" s="67">
        <v>239</v>
      </c>
      <c r="G45" t="s" s="80">
        <v>240</v>
      </c>
      <c r="H45" s="102">
        <v>2</v>
      </c>
      <c r="I45" s="82">
        <v>50</v>
      </c>
      <c r="J45" t="s" s="117">
        <v>169</v>
      </c>
      <c r="K45" t="s" s="72">
        <v>241</v>
      </c>
      <c r="L45" s="83"/>
      <c r="M45" s="83"/>
      <c r="N45" s="115"/>
      <c r="O45" s="115"/>
      <c r="P45" s="115"/>
      <c r="Q45" s="15"/>
      <c r="R45" s="15"/>
      <c r="S45" s="15"/>
      <c r="T45" s="15"/>
      <c r="U45" s="15"/>
      <c r="V45" s="15"/>
      <c r="W45" s="15"/>
      <c r="X45" s="15"/>
      <c r="Y45" s="15"/>
      <c r="Z45" s="15"/>
      <c r="AA45" s="15"/>
    </row>
    <row r="46" ht="17" customHeight="1">
      <c r="A46" s="86"/>
      <c r="B46" t="s" s="132">
        <v>238</v>
      </c>
      <c r="C46" t="s" s="64">
        <v>29</v>
      </c>
      <c r="D46" s="65"/>
      <c r="E46" s="65"/>
      <c r="F46" t="s" s="67">
        <v>242</v>
      </c>
      <c r="G46" t="s" s="80">
        <v>243</v>
      </c>
      <c r="H46" s="106">
        <v>2</v>
      </c>
      <c r="I46" s="82">
        <v>4</v>
      </c>
      <c r="J46" s="95"/>
      <c r="K46" t="s" s="96">
        <v>244</v>
      </c>
      <c r="L46" s="83"/>
      <c r="M46" s="83"/>
      <c r="N46" s="115"/>
      <c r="O46" s="115"/>
      <c r="P46" s="115"/>
      <c r="Q46" s="15"/>
      <c r="R46" s="15"/>
      <c r="S46" s="15"/>
      <c r="T46" s="15"/>
      <c r="U46" s="15"/>
      <c r="V46" s="15"/>
      <c r="W46" s="15"/>
      <c r="X46" s="15"/>
      <c r="Y46" s="15"/>
      <c r="Z46" s="15"/>
      <c r="AA46" s="15"/>
    </row>
    <row r="47" ht="17" customHeight="1">
      <c r="A47" s="86"/>
      <c r="B47" t="s" s="132">
        <v>202</v>
      </c>
      <c r="C47" t="s" s="64">
        <v>29</v>
      </c>
      <c r="D47" s="65"/>
      <c r="E47" s="65"/>
      <c r="F47" t="s" s="67">
        <v>245</v>
      </c>
      <c r="G47" t="s" s="80">
        <v>246</v>
      </c>
      <c r="H47" s="106">
        <v>2</v>
      </c>
      <c r="I47" s="82">
        <v>249</v>
      </c>
      <c r="J47" t="s" s="117">
        <v>169</v>
      </c>
      <c r="K47" s="134"/>
      <c r="L47" s="83"/>
      <c r="M47" s="83"/>
      <c r="N47" s="115"/>
      <c r="O47" s="115"/>
      <c r="P47" s="115"/>
      <c r="Q47" s="15"/>
      <c r="R47" s="15"/>
      <c r="S47" s="15"/>
      <c r="T47" s="15"/>
      <c r="U47" s="15"/>
      <c r="V47" s="15"/>
      <c r="W47" s="15"/>
      <c r="X47" s="15"/>
      <c r="Y47" s="15"/>
      <c r="Z47" s="15"/>
      <c r="AA47" s="15"/>
    </row>
    <row r="48" ht="17" customHeight="1">
      <c r="A48" s="86"/>
      <c r="B48" t="s" s="132">
        <v>224</v>
      </c>
      <c r="C48" t="s" s="64">
        <v>29</v>
      </c>
      <c r="D48" s="65"/>
      <c r="E48" s="65"/>
      <c r="F48" t="s" s="67">
        <v>247</v>
      </c>
      <c r="G48" t="s" s="80">
        <v>248</v>
      </c>
      <c r="H48" s="106">
        <v>2</v>
      </c>
      <c r="I48" s="82">
        <v>38</v>
      </c>
      <c r="J48" t="s" s="117">
        <v>169</v>
      </c>
      <c r="K48" s="134"/>
      <c r="L48" s="83"/>
      <c r="M48" s="83"/>
      <c r="N48" s="115"/>
      <c r="O48" s="115"/>
      <c r="P48" s="115"/>
      <c r="Q48" s="15"/>
      <c r="R48" s="15"/>
      <c r="S48" s="15"/>
      <c r="T48" s="15"/>
      <c r="U48" s="15"/>
      <c r="V48" s="15"/>
      <c r="W48" s="15"/>
      <c r="X48" s="15"/>
      <c r="Y48" s="15"/>
      <c r="Z48" s="15"/>
      <c r="AA48" s="15"/>
    </row>
    <row r="49" ht="17" customHeight="1">
      <c r="A49" s="86"/>
      <c r="B49" t="s" s="132">
        <v>195</v>
      </c>
      <c r="C49" t="s" s="64">
        <v>29</v>
      </c>
      <c r="D49" s="65"/>
      <c r="E49" s="65"/>
      <c r="F49" t="s" s="67">
        <v>249</v>
      </c>
      <c r="G49" t="s" s="80">
        <v>250</v>
      </c>
      <c r="H49" s="106">
        <v>2</v>
      </c>
      <c r="I49" s="82">
        <v>3</v>
      </c>
      <c r="J49" t="s" s="117">
        <v>169</v>
      </c>
      <c r="K49" s="134"/>
      <c r="L49" s="83"/>
      <c r="M49" s="83"/>
      <c r="N49" s="115"/>
      <c r="O49" s="115"/>
      <c r="P49" s="115"/>
      <c r="Q49" s="15"/>
      <c r="R49" s="15"/>
      <c r="S49" s="15"/>
      <c r="T49" s="15"/>
      <c r="U49" s="15"/>
      <c r="V49" s="15"/>
      <c r="W49" s="15"/>
      <c r="X49" s="15"/>
      <c r="Y49" s="15"/>
      <c r="Z49" s="15"/>
      <c r="AA49" s="15"/>
    </row>
    <row r="50" ht="17" customHeight="1">
      <c r="A50" s="86"/>
      <c r="B50" t="s" s="132">
        <v>251</v>
      </c>
      <c r="C50" t="s" s="64">
        <v>29</v>
      </c>
      <c r="D50" s="65"/>
      <c r="E50" s="65"/>
      <c r="F50" t="s" s="67">
        <v>252</v>
      </c>
      <c r="G50" t="s" s="80">
        <v>253</v>
      </c>
      <c r="H50" s="106">
        <v>2</v>
      </c>
      <c r="I50" s="82">
        <v>1</v>
      </c>
      <c r="J50" t="s" s="117">
        <v>169</v>
      </c>
      <c r="K50" t="s" s="135">
        <v>254</v>
      </c>
      <c r="L50" s="83"/>
      <c r="M50" s="83"/>
      <c r="N50" s="115"/>
      <c r="O50" s="115"/>
      <c r="P50" s="115"/>
      <c r="Q50" s="15"/>
      <c r="R50" s="15"/>
      <c r="S50" s="15"/>
      <c r="T50" s="15"/>
      <c r="U50" s="15"/>
      <c r="V50" s="15"/>
      <c r="W50" s="15"/>
      <c r="X50" s="15"/>
      <c r="Y50" s="15"/>
      <c r="Z50" s="15"/>
      <c r="AA50" s="15"/>
    </row>
    <row r="51" ht="17" customHeight="1">
      <c r="A51" s="86"/>
      <c r="B51" t="s" s="132">
        <v>255</v>
      </c>
      <c r="C51" t="s" s="64">
        <v>29</v>
      </c>
      <c r="D51" s="65"/>
      <c r="E51" s="65"/>
      <c r="F51" t="s" s="67">
        <v>256</v>
      </c>
      <c r="G51" t="s" s="80">
        <v>257</v>
      </c>
      <c r="H51" s="106">
        <v>2</v>
      </c>
      <c r="I51" s="82">
        <v>10</v>
      </c>
      <c r="J51" t="s" s="117">
        <v>169</v>
      </c>
      <c r="K51" s="136"/>
      <c r="L51" s="83"/>
      <c r="M51" s="83"/>
      <c r="N51" s="115"/>
      <c r="O51" s="115"/>
      <c r="P51" s="115"/>
      <c r="Q51" s="15"/>
      <c r="R51" s="15"/>
      <c r="S51" s="15"/>
      <c r="T51" s="15"/>
      <c r="U51" s="15"/>
      <c r="V51" s="15"/>
      <c r="W51" s="15"/>
      <c r="X51" s="15"/>
      <c r="Y51" s="15"/>
      <c r="Z51" s="15"/>
      <c r="AA51" s="15"/>
    </row>
    <row r="52" ht="17" customHeight="1">
      <c r="A52" s="86"/>
      <c r="B52" t="s" s="132">
        <v>255</v>
      </c>
      <c r="C52" t="s" s="64">
        <v>29</v>
      </c>
      <c r="D52" s="65"/>
      <c r="E52" s="65"/>
      <c r="F52" t="s" s="67">
        <v>258</v>
      </c>
      <c r="G52" t="s" s="80">
        <v>259</v>
      </c>
      <c r="H52" s="108">
        <v>2</v>
      </c>
      <c r="I52" s="82">
        <v>1</v>
      </c>
      <c r="J52" s="95"/>
      <c r="K52" t="s" s="96">
        <v>244</v>
      </c>
      <c r="L52" s="83"/>
      <c r="M52" s="83"/>
      <c r="N52" s="115"/>
      <c r="O52" s="115"/>
      <c r="P52" s="115"/>
      <c r="Q52" s="15"/>
      <c r="R52" s="15"/>
      <c r="S52" s="15"/>
      <c r="T52" s="15"/>
      <c r="U52" s="15"/>
      <c r="V52" s="15"/>
      <c r="W52" s="15"/>
      <c r="X52" s="15"/>
      <c r="Y52" s="15"/>
      <c r="Z52" s="15"/>
      <c r="AA52" s="15"/>
    </row>
    <row r="53" ht="17" customHeight="1">
      <c r="A53" t="s" s="18">
        <v>28</v>
      </c>
      <c r="B53" t="s" s="132">
        <v>260</v>
      </c>
      <c r="C53" t="s" s="64">
        <v>29</v>
      </c>
      <c r="D53" t="s" s="64">
        <v>261</v>
      </c>
      <c r="E53" s="65"/>
      <c r="F53" t="s" s="67">
        <v>262</v>
      </c>
      <c r="G53" t="s" s="68">
        <v>263</v>
      </c>
      <c r="H53" s="69">
        <v>4</v>
      </c>
      <c r="I53" s="70">
        <v>16</v>
      </c>
      <c r="J53" t="s" s="117">
        <v>169</v>
      </c>
      <c r="K53" t="s" s="72">
        <v>264</v>
      </c>
      <c r="L53" t="s" s="33">
        <v>265</v>
      </c>
      <c r="M53" t="s" s="33">
        <v>35</v>
      </c>
      <c r="N53" t="s" s="137">
        <v>266</v>
      </c>
      <c r="O53" s="138"/>
      <c r="P53" s="139"/>
      <c r="Q53" s="32"/>
      <c r="R53" s="15"/>
      <c r="S53" s="15"/>
      <c r="T53" s="15"/>
      <c r="U53" s="15"/>
      <c r="V53" s="15"/>
      <c r="W53" s="121"/>
      <c r="X53" s="121"/>
      <c r="Y53" s="121"/>
      <c r="Z53" t="s" s="94">
        <v>161</v>
      </c>
      <c r="AA53" t="s" s="94">
        <v>117</v>
      </c>
    </row>
    <row r="54" ht="17" customHeight="1">
      <c r="A54" t="s" s="18">
        <v>28</v>
      </c>
      <c r="B54" t="s" s="132">
        <v>267</v>
      </c>
      <c r="C54" t="s" s="64">
        <v>29</v>
      </c>
      <c r="D54" t="s" s="64">
        <v>268</v>
      </c>
      <c r="E54" s="65"/>
      <c r="F54" t="s" s="67">
        <v>269</v>
      </c>
      <c r="G54" t="s" s="68">
        <v>270</v>
      </c>
      <c r="H54" s="90">
        <v>3</v>
      </c>
      <c r="I54" s="70">
        <v>1</v>
      </c>
      <c r="J54" t="s" s="117">
        <v>169</v>
      </c>
      <c r="K54" t="s" s="72">
        <v>271</v>
      </c>
      <c r="L54" t="s" s="33">
        <v>272</v>
      </c>
      <c r="M54" t="s" s="33">
        <v>50</v>
      </c>
      <c r="N54" t="s" s="114">
        <v>273</v>
      </c>
      <c r="O54" s="115"/>
      <c r="P54" s="116"/>
      <c r="Q54" s="32"/>
      <c r="R54" s="15"/>
      <c r="S54" s="15"/>
      <c r="T54" s="15"/>
      <c r="U54" s="15"/>
      <c r="V54" s="15"/>
      <c r="W54" s="15"/>
      <c r="X54" t="s" s="94">
        <v>274</v>
      </c>
      <c r="Y54" t="s" s="94">
        <v>275</v>
      </c>
      <c r="Z54" t="s" s="94">
        <v>50</v>
      </c>
      <c r="AA54" t="s" s="94">
        <v>276</v>
      </c>
    </row>
    <row r="55" ht="17" customHeight="1">
      <c r="A55" t="s" s="18">
        <v>28</v>
      </c>
      <c r="B55" t="s" s="140">
        <v>267</v>
      </c>
      <c r="C55" t="s" s="141">
        <v>29</v>
      </c>
      <c r="D55" t="s" s="141">
        <v>268</v>
      </c>
      <c r="E55" s="142"/>
      <c r="F55" t="s" s="143">
        <v>277</v>
      </c>
      <c r="G55" t="s" s="144">
        <v>278</v>
      </c>
      <c r="H55" s="145">
        <v>4</v>
      </c>
      <c r="I55" s="146">
        <v>1</v>
      </c>
      <c r="J55" t="s" s="147">
        <v>169</v>
      </c>
      <c r="K55" t="s" s="148">
        <v>279</v>
      </c>
      <c r="L55" t="s" s="149">
        <v>280</v>
      </c>
      <c r="M55" t="s" s="149">
        <v>50</v>
      </c>
      <c r="N55" s="150"/>
      <c r="O55" s="150"/>
      <c r="P55" s="73"/>
      <c r="Q55" s="32"/>
      <c r="R55" s="15"/>
      <c r="S55" s="15"/>
      <c r="T55" s="15"/>
      <c r="U55" s="15"/>
      <c r="V55" s="15"/>
      <c r="W55" s="15"/>
      <c r="X55" s="15"/>
      <c r="Y55" s="15"/>
      <c r="Z55" t="s" s="94">
        <v>62</v>
      </c>
      <c r="AA55" s="15"/>
    </row>
    <row r="56" ht="17" customHeight="1">
      <c r="A56" t="s" s="18">
        <v>28</v>
      </c>
      <c r="B56" s="151"/>
      <c r="C56" t="s" s="152">
        <v>281</v>
      </c>
      <c r="D56" s="153"/>
      <c r="E56" s="153"/>
      <c r="F56" t="s" s="154">
        <v>282</v>
      </c>
      <c r="G56" t="s" s="155">
        <v>283</v>
      </c>
      <c r="H56" s="156">
        <v>4</v>
      </c>
      <c r="I56" t="s" s="157">
        <v>284</v>
      </c>
      <c r="J56" t="s" s="25">
        <v>169</v>
      </c>
      <c r="K56" t="s" s="158">
        <v>285</v>
      </c>
      <c r="L56" t="s" s="77">
        <v>286</v>
      </c>
      <c r="M56" t="s" s="77">
        <v>287</v>
      </c>
      <c r="N56" s="159"/>
      <c r="O56" s="160"/>
      <c r="P56" s="161"/>
      <c r="Q56" t="s" s="162">
        <v>288</v>
      </c>
      <c r="R56" s="15"/>
      <c r="S56" s="15"/>
      <c r="T56" s="15"/>
      <c r="U56" s="15"/>
      <c r="V56" s="15"/>
      <c r="W56" s="15"/>
      <c r="X56" s="15"/>
      <c r="Y56" s="15"/>
      <c r="Z56" t="s" s="94">
        <v>73</v>
      </c>
      <c r="AA56" s="15"/>
    </row>
    <row r="57" ht="17" customHeight="1">
      <c r="A57" s="86"/>
      <c r="B57" s="151"/>
      <c r="C57" s="153"/>
      <c r="D57" s="153"/>
      <c r="E57" s="153"/>
      <c r="F57" t="s" s="154">
        <v>289</v>
      </c>
      <c r="G57" t="s" s="155">
        <v>290</v>
      </c>
      <c r="H57" s="163"/>
      <c r="I57" s="164">
        <v>2</v>
      </c>
      <c r="J57" t="s" s="25">
        <v>169</v>
      </c>
      <c r="K57" t="s" s="165">
        <v>291</v>
      </c>
      <c r="L57" s="166"/>
      <c r="M57" s="166"/>
      <c r="N57" s="159"/>
      <c r="O57" s="167"/>
      <c r="P57" s="168"/>
      <c r="Q57" s="169"/>
      <c r="R57" s="15"/>
      <c r="S57" s="15"/>
      <c r="T57" s="15"/>
      <c r="U57" s="15"/>
      <c r="V57" s="15"/>
      <c r="W57" s="15"/>
      <c r="X57" s="15"/>
      <c r="Y57" s="15"/>
      <c r="Z57" s="15"/>
      <c r="AA57" s="15"/>
    </row>
    <row r="58" ht="17" customHeight="1">
      <c r="A58" s="86"/>
      <c r="B58" s="151"/>
      <c r="C58" s="153"/>
      <c r="D58" s="153"/>
      <c r="E58" s="153"/>
      <c r="F58" t="s" s="154">
        <v>292</v>
      </c>
      <c r="G58" t="s" s="155">
        <v>293</v>
      </c>
      <c r="H58" s="163"/>
      <c r="I58" s="164">
        <v>10</v>
      </c>
      <c r="J58" t="s" s="25">
        <v>169</v>
      </c>
      <c r="K58" t="s" s="165">
        <v>294</v>
      </c>
      <c r="L58" s="166"/>
      <c r="M58" s="166"/>
      <c r="N58" s="159"/>
      <c r="O58" s="167"/>
      <c r="P58" s="168"/>
      <c r="Q58" s="169"/>
      <c r="R58" s="15"/>
      <c r="S58" s="15"/>
      <c r="T58" s="15"/>
      <c r="U58" s="15"/>
      <c r="V58" s="15"/>
      <c r="W58" s="15"/>
      <c r="X58" s="15"/>
      <c r="Y58" s="15"/>
      <c r="Z58" s="15"/>
      <c r="AA58" s="15"/>
    </row>
    <row r="59" ht="17" customHeight="1">
      <c r="A59" s="86"/>
      <c r="B59" s="151"/>
      <c r="C59" s="153"/>
      <c r="D59" s="153"/>
      <c r="E59" s="153"/>
      <c r="F59" t="s" s="154">
        <v>295</v>
      </c>
      <c r="G59" t="s" s="155">
        <v>296</v>
      </c>
      <c r="H59" s="163"/>
      <c r="I59" s="164">
        <v>2</v>
      </c>
      <c r="J59" t="s" s="25">
        <v>169</v>
      </c>
      <c r="K59" t="s" s="170">
        <v>297</v>
      </c>
      <c r="L59" s="166"/>
      <c r="M59" s="166"/>
      <c r="N59" s="159"/>
      <c r="O59" s="167"/>
      <c r="P59" s="168"/>
      <c r="Q59" s="169"/>
      <c r="R59" s="15"/>
      <c r="S59" s="15"/>
      <c r="T59" s="15"/>
      <c r="U59" s="15"/>
      <c r="V59" s="15"/>
      <c r="W59" s="15"/>
      <c r="X59" s="15"/>
      <c r="Y59" s="15"/>
      <c r="Z59" s="15"/>
      <c r="AA59" s="15"/>
    </row>
    <row r="60" ht="17" customHeight="1">
      <c r="A60" t="s" s="18">
        <v>28</v>
      </c>
      <c r="B60" s="43"/>
      <c r="C60" t="s" s="171">
        <v>298</v>
      </c>
      <c r="D60" s="172"/>
      <c r="E60" t="s" s="171">
        <v>299</v>
      </c>
      <c r="F60" t="s" s="47">
        <v>300</v>
      </c>
      <c r="G60" t="s" s="48">
        <v>301</v>
      </c>
      <c r="H60" s="173">
        <v>3</v>
      </c>
      <c r="I60" s="50">
        <v>25</v>
      </c>
      <c r="J60" s="51">
        <v>25</v>
      </c>
      <c r="K60" t="s" s="52">
        <v>302</v>
      </c>
      <c r="L60" t="s" s="53">
        <v>303</v>
      </c>
      <c r="M60" t="s" s="53">
        <v>304</v>
      </c>
      <c r="N60" t="s" s="174">
        <v>305</v>
      </c>
      <c r="O60" s="175"/>
      <c r="P60" s="176"/>
      <c r="Q60" t="s" s="112">
        <v>306</v>
      </c>
      <c r="R60" s="15"/>
      <c r="S60" s="15"/>
      <c r="T60" s="15"/>
      <c r="U60" s="15"/>
      <c r="V60" s="15"/>
      <c r="W60" s="15"/>
      <c r="X60" s="15"/>
      <c r="Y60" s="15"/>
      <c r="Z60" t="s" s="94">
        <v>80</v>
      </c>
      <c r="AA60" s="15"/>
    </row>
    <row r="61" ht="17" customHeight="1">
      <c r="A61" t="s" s="18">
        <v>28</v>
      </c>
      <c r="B61" s="63"/>
      <c r="C61" t="s" s="177">
        <v>298</v>
      </c>
      <c r="D61" s="178"/>
      <c r="E61" t="s" s="177">
        <v>299</v>
      </c>
      <c r="F61" t="s" s="67">
        <v>307</v>
      </c>
      <c r="G61" t="s" s="68">
        <v>308</v>
      </c>
      <c r="H61" s="69">
        <v>4</v>
      </c>
      <c r="I61" s="70">
        <v>4</v>
      </c>
      <c r="J61" s="71">
        <v>4</v>
      </c>
      <c r="K61" t="s" s="72">
        <v>309</v>
      </c>
      <c r="L61" t="s" s="33">
        <v>310</v>
      </c>
      <c r="M61" t="s" s="33">
        <v>311</v>
      </c>
      <c r="N61" s="179"/>
      <c r="O61" s="179"/>
      <c r="P61" s="93"/>
      <c r="Q61" t="s" s="112">
        <v>312</v>
      </c>
      <c r="R61" s="15"/>
      <c r="S61" s="15"/>
      <c r="T61" s="15"/>
      <c r="U61" s="15"/>
      <c r="V61" s="15"/>
      <c r="W61" s="15"/>
      <c r="X61" t="s" s="94">
        <v>313</v>
      </c>
      <c r="Y61" t="s" s="94">
        <v>314</v>
      </c>
      <c r="Z61" s="15"/>
      <c r="AA61" s="15"/>
    </row>
    <row r="62" ht="17" customHeight="1">
      <c r="A62" t="s" s="18">
        <v>28</v>
      </c>
      <c r="B62" s="63"/>
      <c r="C62" t="s" s="177">
        <v>298</v>
      </c>
      <c r="D62" s="178"/>
      <c r="E62" t="s" s="177">
        <v>299</v>
      </c>
      <c r="F62" t="s" s="67">
        <v>315</v>
      </c>
      <c r="G62" t="s" s="33">
        <v>316</v>
      </c>
      <c r="H62" s="133">
        <v>1</v>
      </c>
      <c r="I62" s="82">
        <v>1</v>
      </c>
      <c r="J62" s="71">
        <v>1</v>
      </c>
      <c r="K62" t="s" s="72">
        <v>317</v>
      </c>
      <c r="L62" s="83"/>
      <c r="M62" s="83"/>
      <c r="N62" s="15"/>
      <c r="O62" s="15"/>
      <c r="P62" s="86"/>
      <c r="Q62" s="32"/>
      <c r="R62" s="15"/>
      <c r="S62" s="15"/>
      <c r="T62" s="15"/>
      <c r="U62" s="15"/>
      <c r="V62" s="15"/>
      <c r="W62" s="15"/>
      <c r="X62" s="15"/>
      <c r="Y62" s="15"/>
      <c r="Z62" s="15"/>
      <c r="AA62" s="15"/>
    </row>
    <row r="63" ht="17" customHeight="1">
      <c r="A63" t="s" s="18">
        <v>28</v>
      </c>
      <c r="B63" s="63"/>
      <c r="C63" t="s" s="177">
        <v>298</v>
      </c>
      <c r="D63" s="178"/>
      <c r="E63" t="s" s="177">
        <v>299</v>
      </c>
      <c r="F63" t="s" s="67">
        <v>318</v>
      </c>
      <c r="G63" t="s" s="68">
        <v>319</v>
      </c>
      <c r="H63" s="69">
        <v>4</v>
      </c>
      <c r="I63" s="70">
        <v>31</v>
      </c>
      <c r="J63" s="71">
        <v>29</v>
      </c>
      <c r="K63" t="s" s="72">
        <v>320</v>
      </c>
      <c r="L63" t="s" s="33">
        <v>321</v>
      </c>
      <c r="M63" t="s" s="33">
        <v>322</v>
      </c>
      <c r="N63" s="180"/>
      <c r="O63" s="180"/>
      <c r="P63" s="181"/>
      <c r="Q63" t="s" s="112">
        <v>37</v>
      </c>
      <c r="R63" s="15"/>
      <c r="S63" s="15"/>
      <c r="T63" s="15"/>
      <c r="U63" s="15"/>
      <c r="V63" s="15"/>
      <c r="W63" s="15"/>
      <c r="X63" t="s" s="94">
        <v>323</v>
      </c>
      <c r="Y63" t="s" s="94">
        <v>324</v>
      </c>
      <c r="Z63" s="15"/>
      <c r="AA63" s="15"/>
    </row>
    <row r="64" ht="17" customHeight="1">
      <c r="A64" t="s" s="18">
        <v>28</v>
      </c>
      <c r="B64" s="79"/>
      <c r="C64" t="s" s="177">
        <v>298</v>
      </c>
      <c r="D64" s="178"/>
      <c r="E64" t="s" s="177">
        <v>299</v>
      </c>
      <c r="F64" t="s" s="67">
        <v>325</v>
      </c>
      <c r="G64" t="s" s="80">
        <v>326</v>
      </c>
      <c r="H64" s="102">
        <v>2</v>
      </c>
      <c r="I64" s="82">
        <v>29</v>
      </c>
      <c r="J64" s="71">
        <v>29</v>
      </c>
      <c r="K64" t="s" s="72">
        <v>327</v>
      </c>
      <c r="L64" s="83"/>
      <c r="M64" s="83"/>
      <c r="N64" s="182"/>
      <c r="O64" s="182"/>
      <c r="P64" s="182"/>
      <c r="Q64" s="15"/>
      <c r="R64" s="15"/>
      <c r="S64" s="15"/>
      <c r="T64" s="15"/>
      <c r="U64" s="15"/>
      <c r="V64" s="15"/>
      <c r="W64" s="15"/>
      <c r="X64" s="15"/>
      <c r="Y64" s="15"/>
      <c r="Z64" s="15"/>
      <c r="AA64" s="15"/>
    </row>
    <row r="65" ht="17" customHeight="1">
      <c r="A65" t="s" s="18">
        <v>28</v>
      </c>
      <c r="B65" s="107"/>
      <c r="C65" t="s" s="177">
        <v>298</v>
      </c>
      <c r="D65" s="178"/>
      <c r="E65" t="s" s="177">
        <v>299</v>
      </c>
      <c r="F65" t="s" s="67">
        <v>328</v>
      </c>
      <c r="G65" t="s" s="80">
        <v>329</v>
      </c>
      <c r="H65" s="106">
        <v>2</v>
      </c>
      <c r="I65" s="82">
        <v>10</v>
      </c>
      <c r="J65" s="71">
        <v>10</v>
      </c>
      <c r="K65" s="134"/>
      <c r="L65" s="83"/>
      <c r="M65" s="83"/>
      <c r="N65" s="182"/>
      <c r="O65" s="182"/>
      <c r="P65" s="182"/>
      <c r="Q65" s="15"/>
      <c r="R65" s="15"/>
      <c r="S65" s="15"/>
      <c r="T65" s="15"/>
      <c r="U65" s="15"/>
      <c r="V65" s="15"/>
      <c r="W65" s="15"/>
      <c r="X65" s="15"/>
      <c r="Y65" s="15"/>
      <c r="Z65" s="15"/>
      <c r="AA65" s="15"/>
    </row>
    <row r="66" ht="17" customHeight="1">
      <c r="A66" t="s" s="18">
        <v>28</v>
      </c>
      <c r="B66" s="107"/>
      <c r="C66" t="s" s="177">
        <v>298</v>
      </c>
      <c r="D66" s="178"/>
      <c r="E66" t="s" s="177">
        <v>299</v>
      </c>
      <c r="F66" t="s" s="67">
        <v>330</v>
      </c>
      <c r="G66" t="s" s="80">
        <v>331</v>
      </c>
      <c r="H66" s="108">
        <v>2</v>
      </c>
      <c r="I66" t="s" s="183">
        <v>332</v>
      </c>
      <c r="J66" t="s" s="117">
        <v>333</v>
      </c>
      <c r="K66" t="s" s="72">
        <v>334</v>
      </c>
      <c r="L66" s="83"/>
      <c r="M66" s="83"/>
      <c r="N66" s="175"/>
      <c r="O66" s="175"/>
      <c r="P66" s="175"/>
      <c r="Q66" s="15"/>
      <c r="R66" s="15"/>
      <c r="S66" s="15"/>
      <c r="T66" s="15"/>
      <c r="U66" s="15"/>
      <c r="V66" s="15"/>
      <c r="W66" s="15"/>
      <c r="X66" s="15"/>
      <c r="Y66" s="15"/>
      <c r="Z66" s="15"/>
      <c r="AA66" s="15"/>
    </row>
    <row r="67" ht="17" customHeight="1">
      <c r="A67" t="s" s="18">
        <v>28</v>
      </c>
      <c r="B67" s="89"/>
      <c r="C67" t="s" s="177">
        <v>298</v>
      </c>
      <c r="D67" s="184"/>
      <c r="E67" t="s" s="177">
        <v>335</v>
      </c>
      <c r="F67" t="s" s="67">
        <v>336</v>
      </c>
      <c r="G67" t="s" s="68">
        <v>337</v>
      </c>
      <c r="H67" s="69">
        <v>4</v>
      </c>
      <c r="I67" s="70">
        <v>6</v>
      </c>
      <c r="J67" s="71">
        <v>6</v>
      </c>
      <c r="K67" t="s" s="72">
        <v>338</v>
      </c>
      <c r="L67" t="s" s="114">
        <v>339</v>
      </c>
      <c r="M67" t="s" s="33">
        <v>35</v>
      </c>
      <c r="N67" s="15"/>
      <c r="O67" t="s" s="185">
        <v>340</v>
      </c>
      <c r="P67" s="97"/>
      <c r="Q67" s="32"/>
      <c r="R67" s="15"/>
      <c r="S67" s="15"/>
      <c r="T67" s="15"/>
      <c r="U67" s="15"/>
      <c r="V67" s="15"/>
      <c r="W67" s="15"/>
      <c r="X67" s="15"/>
      <c r="Y67" s="15"/>
      <c r="Z67" s="15"/>
      <c r="AA67" s="15"/>
    </row>
    <row r="68" ht="17" customHeight="1">
      <c r="A68" t="s" s="18">
        <v>28</v>
      </c>
      <c r="B68" s="63"/>
      <c r="C68" t="s" s="177">
        <v>298</v>
      </c>
      <c r="D68" s="178"/>
      <c r="E68" t="s" s="186">
        <v>335</v>
      </c>
      <c r="F68" t="s" s="67">
        <v>341</v>
      </c>
      <c r="G68" t="s" s="68">
        <v>342</v>
      </c>
      <c r="H68" s="69">
        <v>4</v>
      </c>
      <c r="I68" s="70">
        <v>30</v>
      </c>
      <c r="J68" s="71">
        <v>30</v>
      </c>
      <c r="K68" t="s" s="72">
        <v>343</v>
      </c>
      <c r="L68" t="s" s="33">
        <v>344</v>
      </c>
      <c r="M68" t="s" s="33">
        <v>35</v>
      </c>
      <c r="N68" s="179"/>
      <c r="O68" s="179"/>
      <c r="P68" s="97"/>
      <c r="Q68" s="32"/>
      <c r="R68" s="15"/>
      <c r="S68" s="15"/>
      <c r="T68" s="15"/>
      <c r="U68" s="15"/>
      <c r="V68" s="15"/>
      <c r="W68" s="15"/>
      <c r="X68" s="15"/>
      <c r="Y68" s="15"/>
      <c r="Z68" s="15"/>
      <c r="AA68" s="15"/>
    </row>
    <row r="69" ht="17" customHeight="1">
      <c r="A69" t="s" s="18">
        <v>28</v>
      </c>
      <c r="B69" s="63"/>
      <c r="C69" t="s" s="177">
        <v>298</v>
      </c>
      <c r="D69" s="178"/>
      <c r="E69" t="s" s="186">
        <v>335</v>
      </c>
      <c r="F69" t="s" s="67">
        <v>345</v>
      </c>
      <c r="G69" t="s" s="33">
        <v>346</v>
      </c>
      <c r="H69" s="133">
        <v>1</v>
      </c>
      <c r="I69" s="82">
        <v>4</v>
      </c>
      <c r="J69" s="71">
        <v>4</v>
      </c>
      <c r="K69" t="s" s="72">
        <v>347</v>
      </c>
      <c r="L69" s="83"/>
      <c r="M69" s="83"/>
      <c r="N69" s="113"/>
      <c r="O69" s="32"/>
      <c r="P69" s="86"/>
      <c r="Q69" s="32"/>
      <c r="R69" s="15"/>
      <c r="S69" s="15"/>
      <c r="T69" s="15"/>
      <c r="U69" s="15"/>
      <c r="V69" s="15"/>
      <c r="W69" s="15"/>
      <c r="X69" s="15"/>
      <c r="Y69" s="15"/>
      <c r="Z69" s="15"/>
      <c r="AA69" s="15"/>
    </row>
    <row r="70" ht="17" customHeight="1">
      <c r="A70" t="s" s="18">
        <v>28</v>
      </c>
      <c r="B70" s="63"/>
      <c r="C70" t="s" s="177">
        <v>298</v>
      </c>
      <c r="D70" s="178"/>
      <c r="E70" t="s" s="186">
        <v>335</v>
      </c>
      <c r="F70" t="s" s="67">
        <v>348</v>
      </c>
      <c r="G70" t="s" s="68">
        <v>349</v>
      </c>
      <c r="H70" s="69">
        <v>4</v>
      </c>
      <c r="I70" s="70">
        <v>23</v>
      </c>
      <c r="J70" s="71">
        <v>12</v>
      </c>
      <c r="K70" t="s" s="72">
        <v>350</v>
      </c>
      <c r="L70" t="s" s="33">
        <v>351</v>
      </c>
      <c r="M70" t="s" s="33">
        <v>352</v>
      </c>
      <c r="N70" s="179"/>
      <c r="O70" s="179"/>
      <c r="P70" s="97"/>
      <c r="Q70" t="s" s="112">
        <v>353</v>
      </c>
      <c r="R70" s="15"/>
      <c r="S70" s="15"/>
      <c r="T70" s="15"/>
      <c r="U70" s="15"/>
      <c r="V70" s="15"/>
      <c r="W70" s="15"/>
      <c r="X70" s="15"/>
      <c r="Y70" s="15"/>
      <c r="Z70" s="15"/>
      <c r="AA70" s="15"/>
    </row>
    <row r="71" ht="17" customHeight="1">
      <c r="A71" t="s" s="18">
        <v>28</v>
      </c>
      <c r="B71" s="63"/>
      <c r="C71" t="s" s="177">
        <v>298</v>
      </c>
      <c r="D71" s="178"/>
      <c r="E71" t="s" s="177">
        <v>354</v>
      </c>
      <c r="F71" t="s" s="67">
        <v>355</v>
      </c>
      <c r="G71" t="s" s="68">
        <v>356</v>
      </c>
      <c r="H71" s="90">
        <v>3</v>
      </c>
      <c r="I71" s="70">
        <v>4</v>
      </c>
      <c r="J71" s="71">
        <v>1</v>
      </c>
      <c r="K71" t="s" s="72">
        <v>357</v>
      </c>
      <c r="L71" t="s" s="33">
        <v>358</v>
      </c>
      <c r="M71" t="s" s="33">
        <v>35</v>
      </c>
      <c r="N71" s="179"/>
      <c r="O71" s="179"/>
      <c r="P71" s="97"/>
      <c r="Q71" s="32"/>
      <c r="R71" s="15"/>
      <c r="S71" s="15"/>
      <c r="T71" s="15"/>
      <c r="U71" s="15"/>
      <c r="V71" s="15"/>
      <c r="W71" s="15"/>
      <c r="X71" s="15"/>
      <c r="Y71" s="15"/>
      <c r="Z71" s="15"/>
      <c r="AA71" s="15"/>
    </row>
    <row r="72" ht="17" customHeight="1">
      <c r="A72" t="s" s="18">
        <v>28</v>
      </c>
      <c r="B72" s="79"/>
      <c r="C72" t="s" s="177">
        <v>298</v>
      </c>
      <c r="D72" s="178"/>
      <c r="E72" t="s" s="186">
        <v>335</v>
      </c>
      <c r="F72" t="s" s="67">
        <v>359</v>
      </c>
      <c r="G72" t="s" s="80">
        <v>360</v>
      </c>
      <c r="H72" s="102">
        <v>2</v>
      </c>
      <c r="I72" s="82">
        <v>10</v>
      </c>
      <c r="J72" s="71">
        <v>10</v>
      </c>
      <c r="K72" t="s" s="72">
        <v>361</v>
      </c>
      <c r="L72" s="83"/>
      <c r="M72" s="83"/>
      <c r="N72" s="179"/>
      <c r="O72" s="179"/>
      <c r="P72" s="179"/>
      <c r="Q72" s="15"/>
      <c r="R72" s="15"/>
      <c r="S72" s="15"/>
      <c r="T72" s="15"/>
      <c r="U72" s="15"/>
      <c r="V72" s="15"/>
      <c r="W72" s="15"/>
      <c r="X72" s="15"/>
      <c r="Y72" s="15"/>
      <c r="Z72" s="15"/>
      <c r="AA72" s="15"/>
    </row>
    <row r="73" ht="17" customHeight="1">
      <c r="A73" t="s" s="18">
        <v>28</v>
      </c>
      <c r="B73" s="107"/>
      <c r="C73" t="s" s="177">
        <v>298</v>
      </c>
      <c r="D73" s="178"/>
      <c r="E73" t="s" s="186">
        <v>335</v>
      </c>
      <c r="F73" t="s" s="67">
        <v>362</v>
      </c>
      <c r="G73" t="s" s="80">
        <v>363</v>
      </c>
      <c r="H73" s="108">
        <v>2</v>
      </c>
      <c r="I73" t="s" s="183">
        <v>364</v>
      </c>
      <c r="J73" t="s" s="117">
        <v>333</v>
      </c>
      <c r="K73" t="s" s="72">
        <v>365</v>
      </c>
      <c r="L73" s="83"/>
      <c r="M73" s="83"/>
      <c r="N73" s="179"/>
      <c r="O73" s="179"/>
      <c r="P73" s="179"/>
      <c r="Q73" s="15"/>
      <c r="R73" s="15"/>
      <c r="S73" s="15"/>
      <c r="T73" s="15"/>
      <c r="U73" s="15"/>
      <c r="V73" s="15"/>
      <c r="W73" s="15"/>
      <c r="X73" s="15"/>
      <c r="Y73" s="15"/>
      <c r="Z73" s="15"/>
      <c r="AA73" s="15"/>
    </row>
    <row r="74" ht="17" customHeight="1">
      <c r="A74" t="s" s="18">
        <v>28</v>
      </c>
      <c r="B74" s="89"/>
      <c r="C74" t="s" s="177">
        <v>298</v>
      </c>
      <c r="D74" s="178"/>
      <c r="E74" t="s" s="177">
        <v>366</v>
      </c>
      <c r="F74" t="s" s="67">
        <v>367</v>
      </c>
      <c r="G74" t="s" s="68">
        <v>368</v>
      </c>
      <c r="H74" s="90">
        <v>3</v>
      </c>
      <c r="I74" s="70">
        <v>1</v>
      </c>
      <c r="J74" s="71">
        <v>1</v>
      </c>
      <c r="K74" t="s" s="72">
        <v>369</v>
      </c>
      <c r="L74" t="s" s="33">
        <v>370</v>
      </c>
      <c r="M74" t="s" s="33">
        <v>35</v>
      </c>
      <c r="N74" t="s" s="114">
        <v>371</v>
      </c>
      <c r="O74" s="115"/>
      <c r="P74" s="116"/>
      <c r="Q74" t="s" s="112">
        <v>372</v>
      </c>
      <c r="R74" s="15"/>
      <c r="S74" s="15"/>
      <c r="T74" s="15"/>
      <c r="U74" s="15"/>
      <c r="V74" s="15"/>
      <c r="W74" s="15"/>
      <c r="X74" s="15"/>
      <c r="Y74" s="15"/>
      <c r="Z74" s="15"/>
      <c r="AA74" s="15"/>
    </row>
    <row r="75" ht="17" customHeight="1">
      <c r="A75" t="s" s="18">
        <v>28</v>
      </c>
      <c r="B75" s="63"/>
      <c r="C75" t="s" s="177">
        <v>298</v>
      </c>
      <c r="D75" s="178"/>
      <c r="E75" t="s" s="177">
        <v>366</v>
      </c>
      <c r="F75" t="s" s="67">
        <v>373</v>
      </c>
      <c r="G75" t="s" s="68">
        <v>374</v>
      </c>
      <c r="H75" s="90">
        <v>3</v>
      </c>
      <c r="I75" s="70">
        <v>3</v>
      </c>
      <c r="J75" s="71">
        <v>3</v>
      </c>
      <c r="K75" t="s" s="72">
        <v>375</v>
      </c>
      <c r="L75" t="s" s="33">
        <v>376</v>
      </c>
      <c r="M75" t="s" s="33">
        <v>35</v>
      </c>
      <c r="N75" s="115"/>
      <c r="O75" s="115"/>
      <c r="P75" s="116"/>
      <c r="Q75" s="32"/>
      <c r="R75" s="15"/>
      <c r="S75" s="15"/>
      <c r="T75" s="15"/>
      <c r="U75" s="15"/>
      <c r="V75" s="15"/>
      <c r="W75" s="15"/>
      <c r="X75" s="15"/>
      <c r="Y75" s="15"/>
      <c r="Z75" s="15"/>
      <c r="AA75" s="15"/>
    </row>
    <row r="76" ht="17" customHeight="1">
      <c r="A76" t="s" s="18">
        <v>28</v>
      </c>
      <c r="B76" s="79"/>
      <c r="C76" t="s" s="177">
        <v>298</v>
      </c>
      <c r="D76" s="178"/>
      <c r="E76" t="s" s="177">
        <v>366</v>
      </c>
      <c r="F76" t="s" s="67">
        <v>377</v>
      </c>
      <c r="G76" t="s" s="80">
        <v>378</v>
      </c>
      <c r="H76" s="81">
        <v>2</v>
      </c>
      <c r="I76" s="82">
        <v>22</v>
      </c>
      <c r="J76" t="s" s="117">
        <v>169</v>
      </c>
      <c r="K76" t="s" s="72">
        <v>379</v>
      </c>
      <c r="L76" s="83"/>
      <c r="M76" s="83"/>
      <c r="N76" s="115"/>
      <c r="O76" s="115"/>
      <c r="P76" s="115"/>
      <c r="Q76" s="15"/>
      <c r="R76" s="15"/>
      <c r="S76" s="15"/>
      <c r="T76" s="15"/>
      <c r="U76" s="15"/>
      <c r="V76" s="15"/>
      <c r="W76" s="15"/>
      <c r="X76" s="15"/>
      <c r="Y76" s="15"/>
      <c r="Z76" s="15"/>
      <c r="AA76" s="15"/>
    </row>
    <row r="77" ht="17" customHeight="1">
      <c r="A77" t="s" s="18">
        <v>28</v>
      </c>
      <c r="B77" s="89"/>
      <c r="C77" t="s" s="177">
        <v>298</v>
      </c>
      <c r="D77" s="178"/>
      <c r="E77" t="s" s="186">
        <v>380</v>
      </c>
      <c r="F77" t="s" s="67">
        <v>381</v>
      </c>
      <c r="G77" t="s" s="68">
        <v>382</v>
      </c>
      <c r="H77" s="90">
        <v>3</v>
      </c>
      <c r="I77" s="70">
        <v>4</v>
      </c>
      <c r="J77" s="71">
        <v>3</v>
      </c>
      <c r="K77" t="s" s="72">
        <v>383</v>
      </c>
      <c r="L77" t="s" s="33">
        <v>384</v>
      </c>
      <c r="M77" t="s" s="33">
        <v>73</v>
      </c>
      <c r="N77" t="s" s="114">
        <v>385</v>
      </c>
      <c r="O77" s="115"/>
      <c r="P77" s="116"/>
      <c r="Q77" s="32"/>
      <c r="R77" s="15"/>
      <c r="S77" s="15"/>
      <c r="T77" s="15"/>
      <c r="U77" s="15"/>
      <c r="V77" s="15"/>
      <c r="W77" s="15"/>
      <c r="X77" s="15"/>
      <c r="Y77" s="15"/>
      <c r="Z77" s="15"/>
      <c r="AA77" s="15"/>
    </row>
    <row r="78" ht="17" customHeight="1">
      <c r="A78" t="s" s="18">
        <v>28</v>
      </c>
      <c r="B78" s="63"/>
      <c r="C78" t="s" s="177">
        <v>298</v>
      </c>
      <c r="D78" s="178"/>
      <c r="E78" t="s" s="186">
        <v>380</v>
      </c>
      <c r="F78" t="s" s="67">
        <v>386</v>
      </c>
      <c r="G78" t="s" s="68">
        <v>387</v>
      </c>
      <c r="H78" s="90">
        <v>3</v>
      </c>
      <c r="I78" s="70">
        <v>1</v>
      </c>
      <c r="J78" s="71">
        <v>1</v>
      </c>
      <c r="K78" t="s" s="72">
        <v>388</v>
      </c>
      <c r="L78" t="s" s="33">
        <v>389</v>
      </c>
      <c r="M78" t="s" s="33">
        <v>50</v>
      </c>
      <c r="N78" s="115"/>
      <c r="O78" s="115"/>
      <c r="P78" s="116"/>
      <c r="Q78" s="32"/>
      <c r="R78" s="15"/>
      <c r="S78" s="15"/>
      <c r="T78" s="15"/>
      <c r="U78" s="15"/>
      <c r="V78" s="15"/>
      <c r="W78" t="s" s="94">
        <v>281</v>
      </c>
      <c r="X78" t="s" s="33">
        <v>313</v>
      </c>
      <c r="Y78" t="s" s="33">
        <v>283</v>
      </c>
      <c r="Z78" s="15"/>
      <c r="AA78" s="15"/>
    </row>
    <row r="79" ht="17" customHeight="1">
      <c r="A79" t="s" s="18">
        <v>28</v>
      </c>
      <c r="B79" s="79"/>
      <c r="C79" t="s" s="177">
        <v>298</v>
      </c>
      <c r="D79" s="178"/>
      <c r="E79" t="s" s="186">
        <v>380</v>
      </c>
      <c r="F79" t="s" s="67">
        <v>390</v>
      </c>
      <c r="G79" t="s" s="80">
        <v>391</v>
      </c>
      <c r="H79" s="102">
        <v>2</v>
      </c>
      <c r="I79" s="82">
        <v>10</v>
      </c>
      <c r="J79" s="71">
        <v>10</v>
      </c>
      <c r="K79" t="s" s="72">
        <v>392</v>
      </c>
      <c r="L79" s="83"/>
      <c r="M79" s="83"/>
      <c r="N79" s="115"/>
      <c r="O79" s="115"/>
      <c r="P79" s="115"/>
      <c r="Q79" s="15"/>
      <c r="R79" s="15"/>
      <c r="S79" s="15"/>
      <c r="T79" s="15"/>
      <c r="U79" s="15"/>
      <c r="V79" s="15"/>
      <c r="W79" s="15"/>
      <c r="X79" s="83"/>
      <c r="Y79" s="83"/>
      <c r="Z79" s="15"/>
      <c r="AA79" s="15"/>
    </row>
    <row r="80" ht="17" customHeight="1">
      <c r="A80" t="s" s="18">
        <v>28</v>
      </c>
      <c r="B80" s="107"/>
      <c r="C80" t="s" s="177">
        <v>298</v>
      </c>
      <c r="D80" s="178"/>
      <c r="E80" t="s" s="186">
        <v>380</v>
      </c>
      <c r="F80" t="s" s="67">
        <v>393</v>
      </c>
      <c r="G80" t="s" s="80">
        <v>394</v>
      </c>
      <c r="H80" s="108">
        <v>2</v>
      </c>
      <c r="I80" s="82">
        <v>83</v>
      </c>
      <c r="J80" s="71">
        <v>83</v>
      </c>
      <c r="K80" t="s" s="72">
        <v>395</v>
      </c>
      <c r="L80" s="83"/>
      <c r="M80" s="83"/>
      <c r="N80" s="115"/>
      <c r="O80" s="115"/>
      <c r="P80" s="115"/>
      <c r="Q80" s="15"/>
      <c r="R80" s="15"/>
      <c r="S80" s="15"/>
      <c r="T80" s="15"/>
      <c r="U80" s="15"/>
      <c r="V80" s="15"/>
      <c r="W80" s="15"/>
      <c r="X80" s="83"/>
      <c r="Y80" s="83"/>
      <c r="Z80" s="15"/>
      <c r="AA80" s="15"/>
    </row>
    <row r="81" ht="17" customHeight="1">
      <c r="A81" t="s" s="18">
        <v>28</v>
      </c>
      <c r="B81" t="s" s="187">
        <v>396</v>
      </c>
      <c r="C81" t="s" s="177">
        <v>298</v>
      </c>
      <c r="D81" s="178"/>
      <c r="E81" t="s" s="177">
        <v>397</v>
      </c>
      <c r="F81" t="s" s="67">
        <v>174</v>
      </c>
      <c r="G81" t="s" s="68">
        <v>398</v>
      </c>
      <c r="H81" s="90">
        <v>3</v>
      </c>
      <c r="I81" s="70">
        <v>10</v>
      </c>
      <c r="J81" s="71">
        <v>5</v>
      </c>
      <c r="K81" t="s" s="72">
        <v>399</v>
      </c>
      <c r="L81" s="83"/>
      <c r="M81" t="s" s="33">
        <v>400</v>
      </c>
      <c r="N81" s="188"/>
      <c r="O81" s="188"/>
      <c r="P81" s="189"/>
      <c r="Q81" s="32"/>
      <c r="R81" s="15"/>
      <c r="S81" s="15"/>
      <c r="T81" s="15"/>
      <c r="U81" s="15"/>
      <c r="V81" s="15"/>
      <c r="W81" s="15"/>
      <c r="X81" s="15"/>
      <c r="Y81" s="15"/>
      <c r="Z81" s="15"/>
      <c r="AA81" s="15"/>
    </row>
    <row r="82" ht="17" customHeight="1">
      <c r="A82" t="s" s="18">
        <v>28</v>
      </c>
      <c r="B82" t="s" s="132">
        <v>396</v>
      </c>
      <c r="C82" t="s" s="177">
        <v>298</v>
      </c>
      <c r="D82" s="178"/>
      <c r="E82" t="s" s="177">
        <v>397</v>
      </c>
      <c r="F82" t="s" s="67">
        <v>48</v>
      </c>
      <c r="G82" t="s" s="68">
        <v>401</v>
      </c>
      <c r="H82" s="69">
        <v>4</v>
      </c>
      <c r="I82" s="70">
        <v>11</v>
      </c>
      <c r="J82" s="71">
        <v>4</v>
      </c>
      <c r="K82" t="s" s="72">
        <v>402</v>
      </c>
      <c r="L82" t="s" s="33">
        <v>403</v>
      </c>
      <c r="M82" t="s" s="33">
        <v>400</v>
      </c>
      <c r="N82" s="188"/>
      <c r="O82" s="188"/>
      <c r="P82" s="189"/>
      <c r="Q82" s="32"/>
      <c r="R82" s="15"/>
      <c r="S82" s="15"/>
      <c r="T82" s="15"/>
      <c r="U82" s="15"/>
      <c r="V82" s="15"/>
      <c r="W82" s="15"/>
      <c r="X82" s="15"/>
      <c r="Y82" s="15"/>
      <c r="Z82" s="15"/>
      <c r="AA82" s="15"/>
    </row>
    <row r="83" ht="17" customHeight="1">
      <c r="A83" t="s" s="18">
        <v>28</v>
      </c>
      <c r="B83" t="s" s="132">
        <v>404</v>
      </c>
      <c r="C83" t="s" s="177">
        <v>298</v>
      </c>
      <c r="D83" s="178"/>
      <c r="E83" s="178"/>
      <c r="F83" t="s" s="67">
        <v>405</v>
      </c>
      <c r="G83" t="s" s="68">
        <v>406</v>
      </c>
      <c r="H83" s="90">
        <v>3</v>
      </c>
      <c r="I83" s="70">
        <v>1</v>
      </c>
      <c r="J83" t="s" s="117">
        <v>169</v>
      </c>
      <c r="K83" t="s" s="72">
        <v>407</v>
      </c>
      <c r="L83" t="s" s="33">
        <v>180</v>
      </c>
      <c r="M83" t="s" s="33">
        <v>408</v>
      </c>
      <c r="N83" s="15"/>
      <c r="O83" s="188"/>
      <c r="P83" s="189"/>
      <c r="Q83" s="32"/>
      <c r="R83" s="15"/>
      <c r="S83" s="15"/>
      <c r="T83" s="15"/>
      <c r="U83" s="15"/>
      <c r="V83" s="15"/>
      <c r="W83" s="15"/>
      <c r="X83" s="15"/>
      <c r="Y83" s="15"/>
      <c r="Z83" s="15"/>
      <c r="AA83" s="15"/>
    </row>
    <row r="84" ht="17" customHeight="1">
      <c r="A84" t="s" s="18">
        <v>28</v>
      </c>
      <c r="B84" t="s" s="132">
        <v>404</v>
      </c>
      <c r="C84" t="s" s="177">
        <v>298</v>
      </c>
      <c r="D84" s="178"/>
      <c r="E84" s="178"/>
      <c r="F84" t="s" s="67">
        <v>409</v>
      </c>
      <c r="G84" t="s" s="33">
        <v>410</v>
      </c>
      <c r="H84" s="133">
        <v>1</v>
      </c>
      <c r="I84" s="82">
        <v>3</v>
      </c>
      <c r="J84" s="71">
        <v>3</v>
      </c>
      <c r="K84" s="134"/>
      <c r="L84" s="83"/>
      <c r="M84" s="83"/>
      <c r="N84" s="113"/>
      <c r="O84" s="32"/>
      <c r="P84" s="86"/>
      <c r="Q84" s="32"/>
      <c r="R84" s="15"/>
      <c r="S84" s="15"/>
      <c r="T84" s="15"/>
      <c r="U84" s="15"/>
      <c r="V84" s="15"/>
      <c r="W84" s="15"/>
      <c r="X84" s="15"/>
      <c r="Y84" s="15"/>
      <c r="Z84" s="15"/>
      <c r="AA84" s="15"/>
    </row>
    <row r="85" ht="17" customHeight="1">
      <c r="A85" t="s" s="18">
        <v>28</v>
      </c>
      <c r="B85" t="s" s="132">
        <v>404</v>
      </c>
      <c r="C85" t="s" s="177">
        <v>298</v>
      </c>
      <c r="D85" s="178"/>
      <c r="E85" s="178"/>
      <c r="F85" t="s" s="67">
        <v>411</v>
      </c>
      <c r="G85" t="s" s="68">
        <v>412</v>
      </c>
      <c r="H85" s="69">
        <v>4</v>
      </c>
      <c r="I85" t="s" s="190">
        <v>413</v>
      </c>
      <c r="J85" t="s" s="117">
        <v>169</v>
      </c>
      <c r="K85" t="s" s="72">
        <v>414</v>
      </c>
      <c r="L85" t="s" s="33">
        <v>415</v>
      </c>
      <c r="M85" t="s" s="33">
        <v>408</v>
      </c>
      <c r="N85" s="15"/>
      <c r="O85" s="188"/>
      <c r="P85" s="189"/>
      <c r="Q85" s="32"/>
      <c r="R85" s="15"/>
      <c r="S85" s="15"/>
      <c r="T85" s="15"/>
      <c r="U85" s="15"/>
      <c r="V85" s="15"/>
      <c r="W85" s="15"/>
      <c r="X85" s="15"/>
      <c r="Y85" s="15"/>
      <c r="Z85" s="15"/>
      <c r="AA85" s="15"/>
    </row>
    <row r="86" ht="17" customHeight="1">
      <c r="A86" t="s" s="18">
        <v>28</v>
      </c>
      <c r="B86" t="s" s="132">
        <v>404</v>
      </c>
      <c r="C86" t="s" s="177">
        <v>298</v>
      </c>
      <c r="D86" s="178"/>
      <c r="E86" s="178"/>
      <c r="F86" t="s" s="67">
        <v>416</v>
      </c>
      <c r="G86" t="s" s="68">
        <v>417</v>
      </c>
      <c r="H86" s="69">
        <v>4</v>
      </c>
      <c r="I86" t="s" s="190">
        <v>418</v>
      </c>
      <c r="J86" t="s" s="117">
        <v>169</v>
      </c>
      <c r="K86" t="s" s="72">
        <v>419</v>
      </c>
      <c r="L86" t="s" s="33">
        <v>286</v>
      </c>
      <c r="M86" t="s" s="33">
        <v>408</v>
      </c>
      <c r="N86" s="188"/>
      <c r="O86" s="188"/>
      <c r="P86" s="189"/>
      <c r="Q86" s="32"/>
      <c r="R86" s="15"/>
      <c r="S86" s="15"/>
      <c r="T86" s="15"/>
      <c r="U86" s="15"/>
      <c r="V86" s="15"/>
      <c r="W86" s="15"/>
      <c r="X86" s="15"/>
      <c r="Y86" s="15"/>
      <c r="Z86" s="15"/>
      <c r="AA86" s="15"/>
    </row>
    <row r="87" ht="17" customHeight="1">
      <c r="A87" t="s" s="18">
        <v>28</v>
      </c>
      <c r="B87" t="s" s="132">
        <v>420</v>
      </c>
      <c r="C87" t="s" s="177">
        <v>298</v>
      </c>
      <c r="D87" s="178"/>
      <c r="E87" s="178"/>
      <c r="F87" t="s" s="67">
        <v>421</v>
      </c>
      <c r="G87" t="s" s="68">
        <v>422</v>
      </c>
      <c r="H87" s="90">
        <v>3</v>
      </c>
      <c r="I87" t="s" s="190">
        <v>423</v>
      </c>
      <c r="J87" t="s" s="117">
        <v>169</v>
      </c>
      <c r="K87" t="s" s="72">
        <v>424</v>
      </c>
      <c r="L87" t="s" s="33">
        <v>425</v>
      </c>
      <c r="M87" t="s" s="33">
        <v>35</v>
      </c>
      <c r="N87" s="15"/>
      <c r="O87" t="s" s="185">
        <v>426</v>
      </c>
      <c r="P87" s="97"/>
      <c r="Q87" s="32"/>
      <c r="R87" s="15"/>
      <c r="S87" s="15"/>
      <c r="T87" s="15"/>
      <c r="U87" s="15"/>
      <c r="V87" s="15"/>
      <c r="W87" s="15"/>
      <c r="X87" s="15"/>
      <c r="Y87" s="15"/>
      <c r="Z87" s="15"/>
      <c r="AA87" s="15"/>
    </row>
    <row r="88" ht="17" customHeight="1">
      <c r="A88" t="s" s="18">
        <v>28</v>
      </c>
      <c r="B88" t="s" s="132">
        <v>420</v>
      </c>
      <c r="C88" t="s" s="177">
        <v>298</v>
      </c>
      <c r="D88" s="178"/>
      <c r="E88" s="178"/>
      <c r="F88" t="s" s="67">
        <v>427</v>
      </c>
      <c r="G88" t="s" s="68">
        <v>428</v>
      </c>
      <c r="H88" s="90">
        <v>3</v>
      </c>
      <c r="I88" t="s" s="190">
        <v>429</v>
      </c>
      <c r="J88" t="s" s="117">
        <v>169</v>
      </c>
      <c r="K88" t="s" s="72">
        <v>430</v>
      </c>
      <c r="L88" t="s" s="33">
        <v>431</v>
      </c>
      <c r="M88" t="s" s="33">
        <v>432</v>
      </c>
      <c r="N88" s="179"/>
      <c r="O88" s="179"/>
      <c r="P88" s="97"/>
      <c r="Q88" s="32"/>
      <c r="R88" s="15"/>
      <c r="S88" s="15"/>
      <c r="T88" s="15"/>
      <c r="U88" s="15"/>
      <c r="V88" s="15"/>
      <c r="W88" s="15"/>
      <c r="X88" s="15"/>
      <c r="Y88" s="15"/>
      <c r="Z88" s="15"/>
      <c r="AA88" s="15"/>
    </row>
    <row r="89" ht="17" customHeight="1">
      <c r="A89" t="s" s="18">
        <v>28</v>
      </c>
      <c r="B89" t="s" s="132">
        <v>420</v>
      </c>
      <c r="C89" t="s" s="177">
        <v>298</v>
      </c>
      <c r="D89" s="178"/>
      <c r="E89" s="178"/>
      <c r="F89" t="s" s="67">
        <v>433</v>
      </c>
      <c r="G89" t="s" s="33">
        <v>434</v>
      </c>
      <c r="H89" s="191">
        <v>1</v>
      </c>
      <c r="I89" s="82">
        <v>4</v>
      </c>
      <c r="J89" t="s" s="117">
        <v>169</v>
      </c>
      <c r="K89" t="s" s="72">
        <v>435</v>
      </c>
      <c r="L89" s="83"/>
      <c r="M89" s="83"/>
      <c r="N89" s="113"/>
      <c r="O89" s="32"/>
      <c r="P89" s="86"/>
      <c r="Q89" s="32"/>
      <c r="R89" s="15"/>
      <c r="S89" s="15"/>
      <c r="T89" s="15"/>
      <c r="U89" s="15"/>
      <c r="V89" s="15"/>
      <c r="W89" s="15"/>
      <c r="X89" s="15"/>
      <c r="Y89" s="15"/>
      <c r="Z89" s="15"/>
      <c r="AA89" s="15"/>
    </row>
    <row r="90" ht="17" customHeight="1">
      <c r="A90" t="s" s="18">
        <v>28</v>
      </c>
      <c r="B90" t="s" s="132">
        <v>420</v>
      </c>
      <c r="C90" t="s" s="177">
        <v>298</v>
      </c>
      <c r="D90" s="178"/>
      <c r="E90" s="178"/>
      <c r="F90" t="s" s="67">
        <v>436</v>
      </c>
      <c r="G90" t="s" s="80">
        <v>437</v>
      </c>
      <c r="H90" s="108">
        <v>2</v>
      </c>
      <c r="I90" s="82">
        <v>100</v>
      </c>
      <c r="J90" t="s" s="117">
        <v>169</v>
      </c>
      <c r="K90" t="s" s="72">
        <v>438</v>
      </c>
      <c r="L90" s="83"/>
      <c r="M90" s="83"/>
      <c r="N90" s="113"/>
      <c r="O90" s="32"/>
      <c r="P90" s="86"/>
      <c r="Q90" s="32"/>
      <c r="R90" s="15"/>
      <c r="S90" s="15"/>
      <c r="T90" s="15"/>
      <c r="U90" s="15"/>
      <c r="V90" s="15"/>
      <c r="W90" s="15"/>
      <c r="X90" s="15"/>
      <c r="Y90" s="15"/>
      <c r="Z90" s="15"/>
      <c r="AA90" s="15"/>
    </row>
    <row r="91" ht="17" customHeight="1">
      <c r="A91" t="s" s="18">
        <v>28</v>
      </c>
      <c r="B91" t="s" s="132">
        <v>420</v>
      </c>
      <c r="C91" t="s" s="177">
        <v>298</v>
      </c>
      <c r="D91" s="178"/>
      <c r="E91" s="178"/>
      <c r="F91" t="s" s="67">
        <v>439</v>
      </c>
      <c r="G91" t="s" s="68">
        <v>440</v>
      </c>
      <c r="H91" s="69">
        <v>4</v>
      </c>
      <c r="I91" t="s" s="190">
        <v>441</v>
      </c>
      <c r="J91" t="s" s="117">
        <v>169</v>
      </c>
      <c r="K91" t="s" s="72">
        <v>442</v>
      </c>
      <c r="L91" t="s" s="33">
        <v>443</v>
      </c>
      <c r="M91" t="s" s="33">
        <v>35</v>
      </c>
      <c r="N91" s="15"/>
      <c r="O91" s="179"/>
      <c r="P91" s="97"/>
      <c r="Q91" s="32"/>
      <c r="R91" s="15"/>
      <c r="S91" s="15"/>
      <c r="T91" s="15"/>
      <c r="U91" s="15"/>
      <c r="V91" s="15"/>
      <c r="W91" s="15"/>
      <c r="X91" s="15"/>
      <c r="Y91" s="15"/>
      <c r="Z91" s="15"/>
      <c r="AA91" s="15"/>
    </row>
    <row r="92" ht="17" customHeight="1">
      <c r="A92" t="s" s="18">
        <v>28</v>
      </c>
      <c r="B92" t="s" s="132">
        <v>420</v>
      </c>
      <c r="C92" t="s" s="177">
        <v>298</v>
      </c>
      <c r="D92" s="178"/>
      <c r="E92" s="178"/>
      <c r="F92" t="s" s="67">
        <v>444</v>
      </c>
      <c r="G92" t="s" s="68">
        <v>445</v>
      </c>
      <c r="H92" s="69">
        <v>4</v>
      </c>
      <c r="I92" t="s" s="190">
        <v>418</v>
      </c>
      <c r="J92" t="s" s="117">
        <v>169</v>
      </c>
      <c r="K92" t="s" s="72">
        <v>446</v>
      </c>
      <c r="L92" t="s" s="33">
        <v>447</v>
      </c>
      <c r="M92" t="s" s="33">
        <v>35</v>
      </c>
      <c r="N92" s="179"/>
      <c r="O92" s="179"/>
      <c r="P92" s="97"/>
      <c r="Q92" s="32"/>
      <c r="R92" s="15"/>
      <c r="S92" s="15"/>
      <c r="T92" s="15"/>
      <c r="U92" s="15"/>
      <c r="V92" s="15"/>
      <c r="W92" s="15"/>
      <c r="X92" s="15"/>
      <c r="Y92" s="15"/>
      <c r="Z92" s="15"/>
      <c r="AA92" s="15"/>
    </row>
    <row r="93" ht="17" customHeight="1">
      <c r="A93" t="s" s="18">
        <v>28</v>
      </c>
      <c r="B93" t="s" s="132">
        <v>420</v>
      </c>
      <c r="C93" t="s" s="177">
        <v>298</v>
      </c>
      <c r="D93" s="178"/>
      <c r="E93" s="178"/>
      <c r="F93" t="s" s="67">
        <v>448</v>
      </c>
      <c r="G93" t="s" s="68">
        <v>449</v>
      </c>
      <c r="H93" s="69">
        <v>4</v>
      </c>
      <c r="I93" t="s" s="190">
        <v>418</v>
      </c>
      <c r="J93" t="s" s="117">
        <v>169</v>
      </c>
      <c r="K93" t="s" s="72">
        <v>450</v>
      </c>
      <c r="L93" t="s" s="33">
        <v>286</v>
      </c>
      <c r="M93" t="s" s="33">
        <v>35</v>
      </c>
      <c r="N93" s="179"/>
      <c r="O93" s="179"/>
      <c r="P93" s="97"/>
      <c r="Q93" s="32"/>
      <c r="R93" s="15"/>
      <c r="S93" s="15"/>
      <c r="T93" s="15"/>
      <c r="U93" s="15"/>
      <c r="V93" s="15"/>
      <c r="W93" s="15"/>
      <c r="X93" s="15"/>
      <c r="Y93" s="15"/>
      <c r="Z93" s="15"/>
      <c r="AA93" s="15"/>
    </row>
    <row r="94" ht="17" customHeight="1">
      <c r="A94" t="s" s="18">
        <v>28</v>
      </c>
      <c r="B94" t="s" s="132">
        <v>451</v>
      </c>
      <c r="C94" t="s" s="177">
        <v>298</v>
      </c>
      <c r="D94" s="178"/>
      <c r="E94" s="178"/>
      <c r="F94" t="s" s="67">
        <v>452</v>
      </c>
      <c r="G94" t="s" s="68">
        <v>453</v>
      </c>
      <c r="H94" s="69">
        <v>4</v>
      </c>
      <c r="I94" s="70">
        <v>1</v>
      </c>
      <c r="J94" t="s" s="117">
        <v>169</v>
      </c>
      <c r="K94" t="s" s="72">
        <v>454</v>
      </c>
      <c r="L94" t="s" s="33">
        <v>455</v>
      </c>
      <c r="M94" t="s" s="33">
        <v>408</v>
      </c>
      <c r="N94" t="s" s="185">
        <v>456</v>
      </c>
      <c r="O94" s="179"/>
      <c r="P94" s="97"/>
      <c r="Q94" s="32"/>
      <c r="R94" s="15"/>
      <c r="S94" s="15"/>
      <c r="T94" s="15"/>
      <c r="U94" s="15"/>
      <c r="V94" s="15"/>
      <c r="W94" s="15"/>
      <c r="X94" s="15"/>
      <c r="Y94" s="15"/>
      <c r="Z94" s="15"/>
      <c r="AA94" s="15"/>
    </row>
    <row r="95" ht="17" customHeight="1">
      <c r="A95" t="s" s="18">
        <v>28</v>
      </c>
      <c r="B95" t="s" s="132">
        <v>457</v>
      </c>
      <c r="C95" t="s" s="177">
        <v>298</v>
      </c>
      <c r="D95" s="178"/>
      <c r="E95" s="178"/>
      <c r="F95" t="s" s="67">
        <v>458</v>
      </c>
      <c r="G95" t="s" s="68">
        <v>459</v>
      </c>
      <c r="H95" s="90">
        <v>3</v>
      </c>
      <c r="I95" s="70">
        <v>1</v>
      </c>
      <c r="J95" t="s" s="117">
        <v>169</v>
      </c>
      <c r="K95" t="s" s="72">
        <v>460</v>
      </c>
      <c r="L95" s="83"/>
      <c r="M95" t="s" s="33">
        <v>408</v>
      </c>
      <c r="N95" t="s" s="114">
        <v>461</v>
      </c>
      <c r="O95" s="115"/>
      <c r="P95" s="116"/>
      <c r="Q95" s="32"/>
      <c r="R95" s="15"/>
      <c r="S95" s="15"/>
      <c r="T95" s="15"/>
      <c r="U95" s="15"/>
      <c r="V95" s="15"/>
      <c r="W95" s="15"/>
      <c r="X95" s="15"/>
      <c r="Y95" s="15"/>
      <c r="Z95" s="15"/>
      <c r="AA95" s="15"/>
    </row>
    <row r="96" ht="17" customHeight="1">
      <c r="A96" t="s" s="18">
        <v>28</v>
      </c>
      <c r="B96" t="s" s="140">
        <v>457</v>
      </c>
      <c r="C96" t="s" s="192">
        <v>298</v>
      </c>
      <c r="D96" s="193"/>
      <c r="E96" s="193"/>
      <c r="F96" t="s" s="143">
        <v>462</v>
      </c>
      <c r="G96" t="s" s="144">
        <v>463</v>
      </c>
      <c r="H96" s="145">
        <v>4</v>
      </c>
      <c r="I96" s="146">
        <v>2</v>
      </c>
      <c r="J96" t="s" s="147">
        <v>169</v>
      </c>
      <c r="K96" t="s" s="148">
        <v>464</v>
      </c>
      <c r="L96" t="s" s="149">
        <v>465</v>
      </c>
      <c r="M96" t="s" s="33">
        <v>408</v>
      </c>
      <c r="N96" s="115"/>
      <c r="O96" s="115"/>
      <c r="P96" s="116"/>
      <c r="Q96" s="32"/>
      <c r="R96" s="15"/>
      <c r="S96" s="15"/>
      <c r="T96" s="15"/>
      <c r="U96" s="15"/>
      <c r="V96" s="15"/>
      <c r="W96" s="15"/>
      <c r="X96" s="15"/>
      <c r="Y96" s="15"/>
      <c r="Z96" s="15"/>
      <c r="AA96" s="15"/>
    </row>
    <row r="97" ht="17" customHeight="1">
      <c r="A97" t="s" s="18">
        <v>28</v>
      </c>
      <c r="B97" t="s" s="131">
        <v>466</v>
      </c>
      <c r="C97" s="194"/>
      <c r="D97" s="194"/>
      <c r="E97" s="194"/>
      <c r="F97" t="s" s="47">
        <v>467</v>
      </c>
      <c r="G97" t="s" s="48">
        <v>468</v>
      </c>
      <c r="H97" s="173">
        <v>3</v>
      </c>
      <c r="I97" s="50">
        <v>10</v>
      </c>
      <c r="J97" s="195"/>
      <c r="K97" t="s" s="52">
        <v>469</v>
      </c>
      <c r="L97" t="s" s="53">
        <v>470</v>
      </c>
      <c r="M97" s="83"/>
      <c r="N97" s="83"/>
      <c r="O97" s="83"/>
      <c r="P97" s="86"/>
      <c r="Q97" s="32"/>
      <c r="R97" s="15"/>
      <c r="S97" s="15"/>
      <c r="T97" s="15"/>
      <c r="U97" s="15"/>
      <c r="V97" s="15"/>
      <c r="W97" s="15"/>
      <c r="X97" s="15"/>
      <c r="Y97" s="15"/>
      <c r="Z97" s="15"/>
      <c r="AA97" s="15"/>
    </row>
    <row r="98" ht="17" customHeight="1">
      <c r="A98" t="s" s="18">
        <v>28</v>
      </c>
      <c r="B98" t="s" s="132">
        <v>466</v>
      </c>
      <c r="C98" s="196"/>
      <c r="D98" s="196"/>
      <c r="E98" s="196"/>
      <c r="F98" t="s" s="67">
        <v>471</v>
      </c>
      <c r="G98" t="s" s="68">
        <v>472</v>
      </c>
      <c r="H98" s="69">
        <v>4</v>
      </c>
      <c r="I98" s="70">
        <v>1</v>
      </c>
      <c r="J98" s="95"/>
      <c r="K98" t="s" s="72">
        <v>473</v>
      </c>
      <c r="L98" t="s" s="33">
        <v>474</v>
      </c>
      <c r="M98" s="83"/>
      <c r="N98" s="83"/>
      <c r="O98" s="83"/>
      <c r="P98" s="86"/>
      <c r="Q98" s="32"/>
      <c r="R98" s="15"/>
      <c r="S98" s="15"/>
      <c r="T98" s="15"/>
      <c r="U98" s="15"/>
      <c r="V98" s="15"/>
      <c r="W98" s="15"/>
      <c r="X98" s="15"/>
      <c r="Y98" s="15"/>
      <c r="Z98" s="15"/>
      <c r="AA98" s="15"/>
    </row>
    <row r="99" ht="17" customHeight="1">
      <c r="A99" t="s" s="18">
        <v>28</v>
      </c>
      <c r="B99" t="s" s="132">
        <v>466</v>
      </c>
      <c r="C99" s="196"/>
      <c r="D99" s="196"/>
      <c r="E99" s="196"/>
      <c r="F99" t="s" s="67">
        <v>475</v>
      </c>
      <c r="G99" t="s" s="68">
        <v>476</v>
      </c>
      <c r="H99" s="69">
        <v>4</v>
      </c>
      <c r="I99" s="70">
        <v>5</v>
      </c>
      <c r="J99" s="95"/>
      <c r="K99" t="s" s="72">
        <v>477</v>
      </c>
      <c r="L99" t="s" s="33">
        <v>478</v>
      </c>
      <c r="M99" s="83"/>
      <c r="N99" s="83"/>
      <c r="O99" s="83"/>
      <c r="P99" s="86"/>
      <c r="Q99" t="s" s="112">
        <v>479</v>
      </c>
      <c r="R99" s="15"/>
      <c r="S99" s="15"/>
      <c r="T99" s="15"/>
      <c r="U99" s="15"/>
      <c r="V99" s="15"/>
      <c r="W99" s="15"/>
      <c r="X99" s="15"/>
      <c r="Y99" s="15"/>
      <c r="Z99" s="15"/>
      <c r="AA99" s="15"/>
    </row>
    <row r="100" ht="17" customHeight="1">
      <c r="A100" s="86"/>
      <c r="B100" t="s" s="132">
        <v>466</v>
      </c>
      <c r="C100" s="196"/>
      <c r="D100" s="196"/>
      <c r="E100" s="196"/>
      <c r="F100" t="s" s="67">
        <v>480</v>
      </c>
      <c r="G100" t="s" s="68">
        <v>481</v>
      </c>
      <c r="H100" s="69">
        <v>4</v>
      </c>
      <c r="I100" s="70">
        <v>1</v>
      </c>
      <c r="J100" s="95"/>
      <c r="K100" t="s" s="96">
        <v>482</v>
      </c>
      <c r="L100" s="83"/>
      <c r="M100" s="83"/>
      <c r="N100" s="83"/>
      <c r="O100" s="83"/>
      <c r="P100" s="86"/>
      <c r="Q100" s="32"/>
      <c r="R100" s="15"/>
      <c r="S100" s="15"/>
      <c r="T100" s="15"/>
      <c r="U100" s="15"/>
      <c r="V100" s="15"/>
      <c r="W100" s="15"/>
      <c r="X100" s="15"/>
      <c r="Y100" s="15"/>
      <c r="Z100" s="15"/>
      <c r="AA100" s="15"/>
    </row>
    <row r="101" ht="17" customHeight="1">
      <c r="A101" t="s" s="18">
        <v>28</v>
      </c>
      <c r="B101" t="s" s="140">
        <v>466</v>
      </c>
      <c r="C101" s="197"/>
      <c r="D101" s="197"/>
      <c r="E101" s="197"/>
      <c r="F101" t="s" s="143">
        <v>483</v>
      </c>
      <c r="G101" t="s" s="144">
        <v>484</v>
      </c>
      <c r="H101" s="145">
        <v>4</v>
      </c>
      <c r="I101" s="146">
        <v>40</v>
      </c>
      <c r="J101" s="198"/>
      <c r="K101" t="s" s="148">
        <v>485</v>
      </c>
      <c r="L101" t="s" s="149">
        <v>486</v>
      </c>
      <c r="M101" s="199"/>
      <c r="N101" s="199"/>
      <c r="O101" s="199"/>
      <c r="P101" s="200"/>
      <c r="Q101" s="32"/>
      <c r="R101" s="15"/>
      <c r="S101" s="15"/>
      <c r="T101" s="15"/>
      <c r="U101" s="15"/>
      <c r="V101" s="15"/>
      <c r="W101" s="15"/>
      <c r="X101" s="15"/>
      <c r="Y101" s="15"/>
      <c r="Z101" s="15"/>
      <c r="AA101" s="15"/>
    </row>
    <row r="102" ht="17" customHeight="1">
      <c r="A102" t="s" s="18">
        <v>28</v>
      </c>
      <c r="B102" t="s" s="201">
        <v>487</v>
      </c>
      <c r="C102" s="202"/>
      <c r="D102" s="202"/>
      <c r="E102" s="202"/>
      <c r="F102" t="s" s="154">
        <v>488</v>
      </c>
      <c r="G102" t="s" s="155">
        <v>489</v>
      </c>
      <c r="H102" s="203">
        <v>3</v>
      </c>
      <c r="I102" t="s" s="157">
        <v>490</v>
      </c>
      <c r="J102" s="26"/>
      <c r="K102" t="s" s="158">
        <v>491</v>
      </c>
      <c r="L102" t="s" s="77">
        <v>286</v>
      </c>
      <c r="M102" s="166"/>
      <c r="N102" s="166"/>
      <c r="O102" s="166"/>
      <c r="P102" s="168"/>
      <c r="Q102" t="s" s="112">
        <v>288</v>
      </c>
      <c r="R102" s="15"/>
      <c r="S102" s="15"/>
      <c r="T102" s="15"/>
      <c r="U102" s="15"/>
      <c r="V102" s="15"/>
      <c r="W102" s="15"/>
      <c r="X102" s="15"/>
      <c r="Y102" s="15"/>
      <c r="Z102" s="15"/>
      <c r="AA102" s="15"/>
    </row>
    <row r="103" ht="17" customHeight="1">
      <c r="A103" s="86"/>
      <c r="B103" s="151"/>
      <c r="C103" t="s" s="64">
        <v>29</v>
      </c>
      <c r="D103" s="65"/>
      <c r="E103" t="s" s="64">
        <v>55</v>
      </c>
      <c r="F103" t="s" s="154">
        <v>492</v>
      </c>
      <c r="G103" t="s" s="155">
        <v>493</v>
      </c>
      <c r="H103" s="203">
        <v>3</v>
      </c>
      <c r="I103" s="164">
        <v>12</v>
      </c>
      <c r="J103" s="204">
        <v>7</v>
      </c>
      <c r="K103" s="205"/>
      <c r="L103" s="166"/>
      <c r="M103" s="166"/>
      <c r="N103" s="166"/>
      <c r="O103" s="166"/>
      <c r="P103" s="168"/>
      <c r="Q103" s="32"/>
      <c r="R103" s="15"/>
      <c r="S103" s="15"/>
      <c r="T103" s="15"/>
      <c r="U103" s="15"/>
      <c r="V103" s="15"/>
      <c r="W103" s="15"/>
      <c r="X103" s="15"/>
      <c r="Y103" s="15"/>
      <c r="Z103" s="15"/>
      <c r="AA103" s="15"/>
    </row>
    <row r="104" ht="17" customHeight="1">
      <c r="A104" s="86"/>
      <c r="B104" s="151"/>
      <c r="C104" t="s" s="177">
        <v>298</v>
      </c>
      <c r="D104" s="178"/>
      <c r="E104" t="s" s="177">
        <v>366</v>
      </c>
      <c r="F104" t="s" s="154">
        <v>494</v>
      </c>
      <c r="G104" t="s" s="155">
        <v>495</v>
      </c>
      <c r="H104" s="203">
        <v>3</v>
      </c>
      <c r="I104" s="164">
        <v>2</v>
      </c>
      <c r="J104" s="26"/>
      <c r="K104" s="205"/>
      <c r="L104" s="166"/>
      <c r="M104" s="166"/>
      <c r="N104" s="166"/>
      <c r="O104" s="166"/>
      <c r="P104" s="168"/>
      <c r="Q104" s="32"/>
      <c r="R104" s="15"/>
      <c r="S104" s="15"/>
      <c r="T104" s="15"/>
      <c r="U104" s="15"/>
      <c r="V104" s="15"/>
      <c r="W104" s="15"/>
      <c r="X104" s="15"/>
      <c r="Y104" s="15"/>
      <c r="Z104" s="15"/>
      <c r="AA104" s="15"/>
    </row>
    <row r="105" ht="17" customHeight="1">
      <c r="A105" s="86"/>
      <c r="B105" s="43"/>
      <c r="C105" t="s" s="64">
        <v>29</v>
      </c>
      <c r="D105" s="65"/>
      <c r="E105" t="s" s="64">
        <v>97</v>
      </c>
      <c r="F105" t="s" s="154">
        <v>496</v>
      </c>
      <c r="G105" t="s" s="155">
        <v>497</v>
      </c>
      <c r="H105" s="203">
        <v>3</v>
      </c>
      <c r="I105" s="164">
        <v>14</v>
      </c>
      <c r="J105" s="204">
        <v>4</v>
      </c>
      <c r="K105" s="205"/>
      <c r="L105" s="166"/>
      <c r="M105" s="166"/>
      <c r="N105" s="166"/>
      <c r="O105" s="166"/>
      <c r="P105" s="168"/>
      <c r="Q105" s="32"/>
      <c r="R105" s="15"/>
      <c r="S105" s="15"/>
      <c r="T105" s="15"/>
      <c r="U105" s="15"/>
      <c r="V105" s="15"/>
      <c r="W105" s="15"/>
      <c r="X105" s="15"/>
      <c r="Y105" s="15"/>
      <c r="Z105" s="15"/>
      <c r="AA105" s="15"/>
    </row>
    <row r="106" ht="17" customHeight="1">
      <c r="A106" s="86"/>
      <c r="B106" t="s" s="132">
        <v>396</v>
      </c>
      <c r="C106" t="s" s="177">
        <v>298</v>
      </c>
      <c r="D106" s="178"/>
      <c r="E106" t="s" s="177">
        <v>397</v>
      </c>
      <c r="F106" t="s" s="154">
        <v>498</v>
      </c>
      <c r="G106" t="s" s="155">
        <v>499</v>
      </c>
      <c r="H106" s="173">
        <v>3</v>
      </c>
      <c r="I106" s="164">
        <v>2</v>
      </c>
      <c r="J106" s="26"/>
      <c r="K106" s="205"/>
      <c r="L106" s="166"/>
      <c r="M106" s="166"/>
      <c r="N106" s="166"/>
      <c r="O106" s="166"/>
      <c r="P106" s="168"/>
      <c r="Q106" s="32"/>
      <c r="R106" s="15"/>
      <c r="S106" s="15"/>
      <c r="T106" s="15"/>
      <c r="U106" s="15"/>
      <c r="V106" s="15"/>
      <c r="W106" s="15"/>
      <c r="X106" s="15"/>
      <c r="Y106" s="15"/>
      <c r="Z106" s="15"/>
      <c r="AA106" s="15"/>
    </row>
    <row r="107" ht="17" customHeight="1">
      <c r="A107" s="86"/>
      <c r="B107" t="s" s="132">
        <v>420</v>
      </c>
      <c r="C107" t="s" s="177">
        <v>298</v>
      </c>
      <c r="D107" s="178"/>
      <c r="E107" s="178"/>
      <c r="F107" t="s" s="154">
        <v>500</v>
      </c>
      <c r="G107" t="s" s="155">
        <v>501</v>
      </c>
      <c r="H107" s="206">
        <v>3</v>
      </c>
      <c r="I107" s="164">
        <v>34</v>
      </c>
      <c r="J107" s="26"/>
      <c r="K107" s="205"/>
      <c r="L107" s="166"/>
      <c r="M107" s="166"/>
      <c r="N107" s="166"/>
      <c r="O107" s="166"/>
      <c r="P107" s="168"/>
      <c r="Q107" s="32"/>
      <c r="R107" s="15"/>
      <c r="S107" s="15"/>
      <c r="T107" s="15"/>
      <c r="U107" s="15"/>
      <c r="V107" s="15"/>
      <c r="W107" s="15"/>
      <c r="X107" s="15"/>
      <c r="Y107" s="15"/>
      <c r="Z107" s="15"/>
      <c r="AA107" s="15"/>
    </row>
    <row r="108" ht="17" customHeight="1">
      <c r="A108" s="86"/>
      <c r="B108" t="s" s="132">
        <v>502</v>
      </c>
      <c r="C108" s="178"/>
      <c r="D108" s="178"/>
      <c r="E108" t="s" s="177">
        <v>397</v>
      </c>
      <c r="F108" t="s" s="47">
        <v>503</v>
      </c>
      <c r="G108" t="s" s="48">
        <v>504</v>
      </c>
      <c r="H108" s="173">
        <v>3</v>
      </c>
      <c r="I108" s="50">
        <v>1</v>
      </c>
      <c r="J108" s="51">
        <v>1</v>
      </c>
      <c r="K108" t="s" s="207">
        <v>254</v>
      </c>
      <c r="L108" s="88"/>
      <c r="M108" s="88"/>
      <c r="N108" s="88"/>
      <c r="O108" s="88"/>
      <c r="P108" s="208"/>
      <c r="Q108" s="32"/>
      <c r="R108" s="15"/>
      <c r="S108" s="15"/>
      <c r="T108" s="15"/>
      <c r="U108" s="15"/>
      <c r="V108" s="15"/>
      <c r="W108" s="15"/>
      <c r="X108" s="15"/>
      <c r="Y108" s="15"/>
      <c r="Z108" s="15"/>
      <c r="AA108" s="15"/>
    </row>
    <row r="109" ht="17" customHeight="1">
      <c r="A109" t="s" s="18">
        <v>28</v>
      </c>
      <c r="B109" t="s" s="132">
        <v>487</v>
      </c>
      <c r="C109" s="209"/>
      <c r="D109" s="209"/>
      <c r="E109" s="209"/>
      <c r="F109" t="s" s="67">
        <v>505</v>
      </c>
      <c r="G109" t="s" s="68">
        <v>506</v>
      </c>
      <c r="H109" s="90">
        <v>3</v>
      </c>
      <c r="I109" t="s" s="190">
        <v>418</v>
      </c>
      <c r="J109" s="95"/>
      <c r="K109" s="134"/>
      <c r="L109" t="s" s="33">
        <v>286</v>
      </c>
      <c r="M109" s="83"/>
      <c r="N109" s="83"/>
      <c r="O109" s="83"/>
      <c r="P109" s="86"/>
      <c r="Q109" s="32"/>
      <c r="R109" s="15"/>
      <c r="S109" s="15"/>
      <c r="T109" s="15"/>
      <c r="U109" s="15"/>
      <c r="V109" s="15"/>
      <c r="W109" s="15"/>
      <c r="X109" s="15"/>
      <c r="Y109" s="15"/>
      <c r="Z109" s="15"/>
      <c r="AA109" s="15"/>
    </row>
    <row r="110" ht="17" customHeight="1">
      <c r="A110" t="s" s="18">
        <v>28</v>
      </c>
      <c r="B110" t="s" s="132">
        <v>487</v>
      </c>
      <c r="C110" s="209"/>
      <c r="D110" s="209"/>
      <c r="E110" t="s" s="210">
        <v>397</v>
      </c>
      <c r="F110" t="s" s="67">
        <v>507</v>
      </c>
      <c r="G110" t="s" s="68">
        <v>508</v>
      </c>
      <c r="H110" s="69">
        <v>4</v>
      </c>
      <c r="I110" t="s" s="190">
        <v>441</v>
      </c>
      <c r="J110" s="95"/>
      <c r="K110" t="s" s="72">
        <v>509</v>
      </c>
      <c r="L110" t="s" s="33">
        <v>510</v>
      </c>
      <c r="M110" s="83"/>
      <c r="N110" s="83"/>
      <c r="O110" s="83"/>
      <c r="P110" s="86"/>
      <c r="Q110" s="32"/>
      <c r="R110" s="15"/>
      <c r="S110" s="15"/>
      <c r="T110" s="15"/>
      <c r="U110" s="15"/>
      <c r="V110" s="15"/>
      <c r="W110" s="15"/>
      <c r="X110" s="15"/>
      <c r="Y110" s="15"/>
      <c r="Z110" s="15"/>
      <c r="AA110" s="15"/>
    </row>
    <row r="111" ht="17" customHeight="1">
      <c r="A111" t="s" s="18">
        <v>28</v>
      </c>
      <c r="B111" t="s" s="211">
        <v>487</v>
      </c>
      <c r="C111" s="209"/>
      <c r="D111" s="209"/>
      <c r="E111" s="209"/>
      <c r="F111" t="s" s="212">
        <v>511</v>
      </c>
      <c r="G111" t="s" s="213">
        <v>512</v>
      </c>
      <c r="H111" s="69">
        <v>4</v>
      </c>
      <c r="I111" s="214">
        <v>6</v>
      </c>
      <c r="J111" s="215"/>
      <c r="K111" t="s" s="216">
        <v>513</v>
      </c>
      <c r="L111" t="s" s="217">
        <v>514</v>
      </c>
      <c r="M111" s="218"/>
      <c r="N111" s="218"/>
      <c r="O111" s="218"/>
      <c r="P111" s="219"/>
      <c r="Q111" s="32"/>
      <c r="R111" s="15"/>
      <c r="S111" s="15"/>
      <c r="T111" s="15"/>
      <c r="U111" s="15"/>
      <c r="V111" s="15"/>
      <c r="W111" s="15"/>
      <c r="X111" s="15"/>
      <c r="Y111" s="15"/>
      <c r="Z111" s="15"/>
      <c r="AA111" s="15"/>
    </row>
    <row r="112" ht="17" customHeight="1">
      <c r="A112" t="s" s="18">
        <v>28</v>
      </c>
      <c r="B112" t="s" s="220">
        <v>487</v>
      </c>
      <c r="C112" s="209"/>
      <c r="D112" s="209"/>
      <c r="E112" s="209"/>
      <c r="F112" t="s" s="221">
        <v>323</v>
      </c>
      <c r="G112" t="s" s="221">
        <v>515</v>
      </c>
      <c r="H112" s="69">
        <v>4</v>
      </c>
      <c r="I112" t="s" s="222">
        <v>418</v>
      </c>
      <c r="J112" s="223"/>
      <c r="K112" t="s" s="220">
        <v>516</v>
      </c>
      <c r="L112" t="s" s="221">
        <v>286</v>
      </c>
      <c r="M112" s="224"/>
      <c r="N112" s="224"/>
      <c r="O112" s="225"/>
      <c r="P112" s="226"/>
      <c r="Q112" s="32"/>
      <c r="R112" s="15"/>
      <c r="S112" s="15"/>
      <c r="T112" s="15"/>
      <c r="U112" s="15"/>
      <c r="V112" s="15"/>
      <c r="W112" s="15"/>
      <c r="X112" s="15"/>
      <c r="Y112" s="15"/>
      <c r="Z112" s="15"/>
      <c r="AA112" s="15"/>
    </row>
    <row r="113" ht="17" customHeight="1">
      <c r="A113" t="s" s="18">
        <v>28</v>
      </c>
      <c r="B113" t="s" s="220">
        <v>487</v>
      </c>
      <c r="C113" s="209"/>
      <c r="D113" s="209"/>
      <c r="E113" s="209"/>
      <c r="F113" t="s" s="227">
        <v>517</v>
      </c>
      <c r="G113" t="s" s="228">
        <v>518</v>
      </c>
      <c r="H113" s="191">
        <v>1</v>
      </c>
      <c r="I113" s="229">
        <v>21</v>
      </c>
      <c r="J113" t="s" s="230">
        <v>169</v>
      </c>
      <c r="K113" t="s" s="231">
        <v>519</v>
      </c>
      <c r="L113" s="232"/>
      <c r="M113" s="232"/>
      <c r="N113" s="233"/>
      <c r="O113" s="151"/>
      <c r="P113" s="226"/>
      <c r="Q113" s="32"/>
      <c r="R113" s="15"/>
      <c r="S113" s="15"/>
      <c r="T113" s="15"/>
      <c r="U113" s="15"/>
      <c r="V113" s="15"/>
      <c r="W113" s="15"/>
      <c r="X113" s="15"/>
      <c r="Y113" s="15"/>
      <c r="Z113" s="15"/>
      <c r="AA113" s="15"/>
    </row>
    <row r="114" ht="17" customHeight="1">
      <c r="A114" t="s" s="18">
        <v>28</v>
      </c>
      <c r="B114" t="s" s="220">
        <v>520</v>
      </c>
      <c r="C114" s="209"/>
      <c r="D114" s="209"/>
      <c r="E114" s="209"/>
      <c r="F114" t="s" s="67">
        <v>521</v>
      </c>
      <c r="G114" t="s" s="80">
        <v>522</v>
      </c>
      <c r="H114" s="106">
        <v>2</v>
      </c>
      <c r="I114" t="s" s="183">
        <v>523</v>
      </c>
      <c r="J114" t="s" s="117">
        <v>169</v>
      </c>
      <c r="K114" t="s" s="72">
        <v>524</v>
      </c>
      <c r="L114" s="83"/>
      <c r="M114" s="83"/>
      <c r="N114" s="113"/>
      <c r="O114" s="151"/>
      <c r="P114" s="226"/>
      <c r="Q114" s="32"/>
      <c r="R114" s="15"/>
      <c r="S114" s="15"/>
      <c r="T114" s="15"/>
      <c r="U114" s="15"/>
      <c r="V114" s="15"/>
      <c r="W114" s="15"/>
      <c r="X114" s="15"/>
      <c r="Y114" s="15"/>
      <c r="Z114" s="15"/>
      <c r="AA114" s="15"/>
    </row>
    <row r="115" ht="17" customHeight="1">
      <c r="A115" t="s" s="18">
        <v>525</v>
      </c>
      <c r="B115" t="s" s="220">
        <v>526</v>
      </c>
      <c r="C115" s="209"/>
      <c r="D115" s="209"/>
      <c r="E115" s="209"/>
      <c r="F115" t="s" s="67">
        <v>527</v>
      </c>
      <c r="G115" t="s" s="80">
        <v>528</v>
      </c>
      <c r="H115" s="106">
        <v>2</v>
      </c>
      <c r="I115" s="82">
        <v>1</v>
      </c>
      <c r="J115" t="s" s="117">
        <v>169</v>
      </c>
      <c r="K115" t="s" s="135">
        <v>254</v>
      </c>
      <c r="L115" s="83"/>
      <c r="M115" s="83"/>
      <c r="N115" s="113"/>
      <c r="O115" s="151"/>
      <c r="P115" s="226"/>
      <c r="Q115" s="32"/>
      <c r="R115" s="15"/>
      <c r="S115" s="15"/>
      <c r="T115" s="15"/>
      <c r="U115" s="15"/>
      <c r="V115" s="15"/>
      <c r="W115" s="15"/>
      <c r="X115" s="15"/>
      <c r="Y115" s="15"/>
      <c r="Z115" s="15"/>
      <c r="AA115" s="15"/>
    </row>
    <row r="116" ht="17" customHeight="1">
      <c r="A116" t="s" s="18">
        <v>28</v>
      </c>
      <c r="B116" t="s" s="187">
        <v>238</v>
      </c>
      <c r="C116" t="s" s="64">
        <v>29</v>
      </c>
      <c r="D116" s="65"/>
      <c r="E116" s="65"/>
      <c r="F116" t="s" s="67">
        <v>529</v>
      </c>
      <c r="G116" t="s" s="80">
        <v>530</v>
      </c>
      <c r="H116" s="106">
        <v>2</v>
      </c>
      <c r="I116" s="82">
        <v>10</v>
      </c>
      <c r="J116" t="s" s="117">
        <v>169</v>
      </c>
      <c r="K116" s="136"/>
      <c r="L116" s="83"/>
      <c r="M116" s="83"/>
      <c r="N116" s="113"/>
      <c r="O116" s="151"/>
      <c r="P116" s="226"/>
      <c r="Q116" s="32"/>
      <c r="R116" s="15"/>
      <c r="S116" s="15"/>
      <c r="T116" s="15"/>
      <c r="U116" s="15"/>
      <c r="V116" s="15"/>
      <c r="W116" s="15"/>
      <c r="X116" s="15"/>
      <c r="Y116" s="15"/>
      <c r="Z116" s="15"/>
      <c r="AA116" s="15"/>
    </row>
    <row r="117" ht="17" customHeight="1">
      <c r="A117" t="s" s="18">
        <v>28</v>
      </c>
      <c r="B117" t="s" s="132">
        <v>404</v>
      </c>
      <c r="C117" t="s" s="177">
        <v>298</v>
      </c>
      <c r="D117" s="178"/>
      <c r="E117" s="178"/>
      <c r="F117" t="s" s="67">
        <v>531</v>
      </c>
      <c r="G117" t="s" s="80">
        <v>532</v>
      </c>
      <c r="H117" s="106">
        <v>2</v>
      </c>
      <c r="I117" s="82">
        <v>22</v>
      </c>
      <c r="J117" t="s" s="117">
        <v>169</v>
      </c>
      <c r="K117" s="134"/>
      <c r="L117" s="83"/>
      <c r="M117" s="83"/>
      <c r="N117" s="113"/>
      <c r="O117" s="151"/>
      <c r="P117" s="226"/>
      <c r="Q117" s="32"/>
      <c r="R117" s="15"/>
      <c r="S117" s="15"/>
      <c r="T117" s="15"/>
      <c r="U117" s="15"/>
      <c r="V117" s="15"/>
      <c r="W117" s="15"/>
      <c r="X117" s="15"/>
      <c r="Y117" s="15"/>
      <c r="Z117" s="15"/>
      <c r="AA117" s="15"/>
    </row>
    <row r="118" ht="17" customHeight="1">
      <c r="A118" t="s" s="18">
        <v>28</v>
      </c>
      <c r="B118" t="s" s="132">
        <v>457</v>
      </c>
      <c r="C118" t="s" s="177">
        <v>298</v>
      </c>
      <c r="D118" s="178"/>
      <c r="E118" s="178"/>
      <c r="F118" t="s" s="67">
        <v>533</v>
      </c>
      <c r="G118" t="s" s="80">
        <v>534</v>
      </c>
      <c r="H118" s="106">
        <v>2</v>
      </c>
      <c r="I118" s="82">
        <v>1</v>
      </c>
      <c r="J118" t="s" s="117">
        <v>169</v>
      </c>
      <c r="K118" s="134"/>
      <c r="L118" s="83"/>
      <c r="M118" s="83"/>
      <c r="N118" s="113"/>
      <c r="O118" s="151"/>
      <c r="P118" s="226"/>
      <c r="Q118" s="32"/>
      <c r="R118" s="15"/>
      <c r="S118" s="15"/>
      <c r="T118" s="15"/>
      <c r="U118" s="15"/>
      <c r="V118" s="15"/>
      <c r="W118" s="15"/>
      <c r="X118" s="15"/>
      <c r="Y118" s="15"/>
      <c r="Z118" s="15"/>
      <c r="AA118" s="15"/>
    </row>
    <row r="119" ht="17" customHeight="1">
      <c r="A119" t="s" s="18">
        <v>28</v>
      </c>
      <c r="B119" s="63"/>
      <c r="C119" t="s" s="177">
        <v>298</v>
      </c>
      <c r="D119" s="184"/>
      <c r="E119" t="s" s="177">
        <v>335</v>
      </c>
      <c r="F119" t="s" s="67">
        <v>535</v>
      </c>
      <c r="G119" t="s" s="80">
        <v>536</v>
      </c>
      <c r="H119" s="106">
        <v>2</v>
      </c>
      <c r="I119" s="82">
        <v>50</v>
      </c>
      <c r="J119" s="71">
        <v>50</v>
      </c>
      <c r="K119" s="134"/>
      <c r="L119" s="83"/>
      <c r="M119" s="83"/>
      <c r="N119" s="113"/>
      <c r="O119" s="151"/>
      <c r="P119" s="226"/>
      <c r="Q119" s="32"/>
      <c r="R119" s="15"/>
      <c r="S119" s="15"/>
      <c r="T119" s="15"/>
      <c r="U119" s="15"/>
      <c r="V119" s="15"/>
      <c r="W119" s="15"/>
      <c r="X119" s="15"/>
      <c r="Y119" s="15"/>
      <c r="Z119" s="15"/>
      <c r="AA119" s="15"/>
    </row>
    <row r="120" ht="17" customHeight="1">
      <c r="A120" t="s" s="18">
        <v>28</v>
      </c>
      <c r="B120" s="79"/>
      <c r="C120" t="s" s="177">
        <v>298</v>
      </c>
      <c r="D120" s="178"/>
      <c r="E120" t="s" s="177">
        <v>299</v>
      </c>
      <c r="F120" t="s" s="67">
        <v>537</v>
      </c>
      <c r="G120" t="s" s="80">
        <v>538</v>
      </c>
      <c r="H120" s="106">
        <v>2</v>
      </c>
      <c r="I120" s="82">
        <v>50</v>
      </c>
      <c r="J120" s="71">
        <v>50</v>
      </c>
      <c r="K120" s="134"/>
      <c r="L120" s="83"/>
      <c r="M120" s="83"/>
      <c r="N120" s="113"/>
      <c r="O120" s="151"/>
      <c r="P120" s="226"/>
      <c r="Q120" s="32"/>
      <c r="R120" s="15"/>
      <c r="S120" s="15"/>
      <c r="T120" s="15"/>
      <c r="U120" s="15"/>
      <c r="V120" s="15"/>
      <c r="W120" s="15"/>
      <c r="X120" s="15"/>
      <c r="Y120" s="15"/>
      <c r="Z120" s="15"/>
      <c r="AA120" s="15"/>
    </row>
    <row r="121" ht="17" customHeight="1">
      <c r="A121" t="s" s="18">
        <v>28</v>
      </c>
      <c r="B121" s="107"/>
      <c r="C121" t="s" s="177">
        <v>298</v>
      </c>
      <c r="D121" s="178"/>
      <c r="E121" t="s" s="186">
        <v>380</v>
      </c>
      <c r="F121" t="s" s="67">
        <v>539</v>
      </c>
      <c r="G121" t="s" s="80">
        <v>540</v>
      </c>
      <c r="H121" s="106">
        <v>2</v>
      </c>
      <c r="I121" s="82">
        <v>15</v>
      </c>
      <c r="J121" s="71">
        <v>15</v>
      </c>
      <c r="K121" s="134"/>
      <c r="L121" s="83"/>
      <c r="M121" s="83"/>
      <c r="N121" s="113"/>
      <c r="O121" s="151"/>
      <c r="P121" s="226"/>
      <c r="Q121" s="32"/>
      <c r="R121" s="15"/>
      <c r="S121" s="15"/>
      <c r="T121" s="15"/>
      <c r="U121" s="15"/>
      <c r="V121" s="15"/>
      <c r="W121" s="15"/>
      <c r="X121" s="15"/>
      <c r="Y121" s="15"/>
      <c r="Z121" s="15"/>
      <c r="AA121" s="15"/>
    </row>
    <row r="122" ht="17" customHeight="1">
      <c r="A122" s="86"/>
      <c r="B122" s="107"/>
      <c r="C122" t="s" s="177">
        <v>298</v>
      </c>
      <c r="D122" s="178"/>
      <c r="E122" t="s" s="186">
        <v>541</v>
      </c>
      <c r="F122" t="s" s="67">
        <v>542</v>
      </c>
      <c r="G122" t="s" s="80">
        <v>543</v>
      </c>
      <c r="H122" s="106">
        <v>2</v>
      </c>
      <c r="I122" s="82">
        <v>4</v>
      </c>
      <c r="J122" s="95"/>
      <c r="K122" t="s" s="135">
        <v>544</v>
      </c>
      <c r="L122" s="83"/>
      <c r="M122" s="83"/>
      <c r="N122" s="113"/>
      <c r="O122" s="151"/>
      <c r="P122" s="226"/>
      <c r="Q122" s="32"/>
      <c r="R122" s="15"/>
      <c r="S122" s="15"/>
      <c r="T122" s="15"/>
      <c r="U122" s="15"/>
      <c r="V122" s="15"/>
      <c r="W122" s="15"/>
      <c r="X122" s="15"/>
      <c r="Y122" s="15"/>
      <c r="Z122" s="15"/>
      <c r="AA122" s="15"/>
    </row>
    <row r="123" ht="17" customHeight="1">
      <c r="A123" t="s" s="18">
        <v>28</v>
      </c>
      <c r="B123" t="s" s="187">
        <v>487</v>
      </c>
      <c r="C123" s="209"/>
      <c r="D123" s="209"/>
      <c r="E123" t="s" s="210">
        <v>397</v>
      </c>
      <c r="F123" t="s" s="67">
        <v>545</v>
      </c>
      <c r="G123" t="s" s="80">
        <v>546</v>
      </c>
      <c r="H123" s="106">
        <v>2</v>
      </c>
      <c r="I123" s="82">
        <v>12</v>
      </c>
      <c r="J123" t="s" s="117">
        <v>169</v>
      </c>
      <c r="K123" t="s" s="231">
        <v>547</v>
      </c>
      <c r="L123" s="83"/>
      <c r="M123" s="83"/>
      <c r="N123" s="113"/>
      <c r="O123" s="151"/>
      <c r="P123" s="226"/>
      <c r="Q123" s="32"/>
      <c r="R123" s="15"/>
      <c r="S123" s="15"/>
      <c r="T123" s="15"/>
      <c r="U123" s="15"/>
      <c r="V123" s="15"/>
      <c r="W123" s="15"/>
      <c r="X123" s="15"/>
      <c r="Y123" s="15"/>
      <c r="Z123" s="15"/>
      <c r="AA123" s="15"/>
    </row>
    <row r="124" ht="17" customHeight="1">
      <c r="A124" t="s" s="18">
        <v>28</v>
      </c>
      <c r="B124" t="s" s="211">
        <v>548</v>
      </c>
      <c r="C124" s="209"/>
      <c r="D124" s="209"/>
      <c r="E124" s="209"/>
      <c r="F124" t="s" s="212">
        <v>549</v>
      </c>
      <c r="G124" t="s" s="217">
        <v>550</v>
      </c>
      <c r="H124" s="234">
        <v>1</v>
      </c>
      <c r="I124" s="235">
        <v>1</v>
      </c>
      <c r="J124" s="236">
        <v>1</v>
      </c>
      <c r="K124" t="s" s="135">
        <v>254</v>
      </c>
      <c r="L124" s="218"/>
      <c r="M124" s="218"/>
      <c r="N124" s="237"/>
      <c r="O124" s="151"/>
      <c r="P124" s="238"/>
      <c r="Q124" s="32"/>
      <c r="R124" s="15"/>
      <c r="S124" s="15"/>
      <c r="T124" s="15"/>
      <c r="U124" s="15"/>
      <c r="V124" s="15"/>
      <c r="W124" s="15"/>
      <c r="X124" s="15"/>
      <c r="Y124" s="15"/>
      <c r="Z124" s="15"/>
      <c r="AA124" s="15"/>
    </row>
    <row r="125" ht="17" customHeight="1">
      <c r="A125" t="s" s="18">
        <v>28</v>
      </c>
      <c r="B125" t="s" s="239">
        <v>502</v>
      </c>
      <c r="C125" s="240"/>
      <c r="D125" s="240"/>
      <c r="E125" s="240"/>
      <c r="F125" t="s" s="241">
        <v>551</v>
      </c>
      <c r="G125" t="s" s="242">
        <v>552</v>
      </c>
      <c r="H125" s="243">
        <v>1</v>
      </c>
      <c r="I125" s="244">
        <v>1</v>
      </c>
      <c r="J125" s="245">
        <v>1</v>
      </c>
      <c r="K125" t="s" s="246">
        <v>553</v>
      </c>
      <c r="L125" s="247"/>
      <c r="M125" s="247"/>
      <c r="N125" s="248"/>
      <c r="O125" s="249"/>
      <c r="P125" s="87"/>
      <c r="Q125" s="15"/>
      <c r="R125" s="15"/>
      <c r="S125" s="15"/>
      <c r="T125" s="15"/>
      <c r="U125" s="15"/>
      <c r="V125" s="15"/>
      <c r="W125" s="15"/>
      <c r="X125" s="15"/>
      <c r="Y125" s="15"/>
      <c r="Z125" s="15"/>
      <c r="AA125" s="15"/>
    </row>
  </sheetData>
  <mergeCells count="46">
    <mergeCell ref="N53:P53"/>
    <mergeCell ref="O87:P93"/>
    <mergeCell ref="N58:P58"/>
    <mergeCell ref="I2:I3"/>
    <mergeCell ref="N29:P31"/>
    <mergeCell ref="N74:P75"/>
    <mergeCell ref="N59:P59"/>
    <mergeCell ref="N36:P36"/>
    <mergeCell ref="O83:P86"/>
    <mergeCell ref="R2:U2"/>
    <mergeCell ref="O67:P71"/>
    <mergeCell ref="X31:X53"/>
    <mergeCell ref="N94:P94"/>
    <mergeCell ref="N57:P57"/>
    <mergeCell ref="O35:P35"/>
    <mergeCell ref="N77:P78"/>
    <mergeCell ref="N54:P55"/>
    <mergeCell ref="N7:P10"/>
    <mergeCell ref="O42:P44"/>
    <mergeCell ref="N60:P63"/>
    <mergeCell ref="E2:E3"/>
    <mergeCell ref="Y5:Y30"/>
    <mergeCell ref="N2:P3"/>
    <mergeCell ref="R3:U10"/>
    <mergeCell ref="M2:M3"/>
    <mergeCell ref="X5:X30"/>
    <mergeCell ref="L2:L3"/>
    <mergeCell ref="W5:W30"/>
    <mergeCell ref="O37:P40"/>
    <mergeCell ref="K2:K3"/>
    <mergeCell ref="Y31:Y53"/>
    <mergeCell ref="W31:W53"/>
    <mergeCell ref="B2:B3"/>
    <mergeCell ref="N95:P96"/>
    <mergeCell ref="N16:P20"/>
    <mergeCell ref="F2:G2"/>
    <mergeCell ref="N81:P82"/>
    <mergeCell ref="N34:P34"/>
    <mergeCell ref="J2:J3"/>
    <mergeCell ref="N33:P33"/>
    <mergeCell ref="N56:P56"/>
    <mergeCell ref="D2:D3"/>
    <mergeCell ref="C2:C3"/>
    <mergeCell ref="N4:P5"/>
    <mergeCell ref="N32:P32"/>
    <mergeCell ref="H2:H3"/>
  </mergeCells>
  <hyperlinks>
    <hyperlink ref="F6" r:id="rId1" location="" tooltip="" display=""/>
    <hyperlink ref="F8" r:id="rId2" location="" tooltip="" display=""/>
    <hyperlink ref="F14" r:id="rId3" location="" tooltip="" display=""/>
    <hyperlink ref="F15" r:id="rId4" location="" tooltip="" display=""/>
    <hyperlink ref="F21" r:id="rId5" location="" tooltip="" display=""/>
    <hyperlink ref="F22" r:id="rId6" location="" tooltip="" display=""/>
    <hyperlink ref="F23" r:id="rId7" location="" tooltip="" display=""/>
    <hyperlink ref="F24" r:id="rId8" location="" tooltip="" display=""/>
    <hyperlink ref="F25" r:id="rId9" location="" tooltip="" display=""/>
    <hyperlink ref="F26" r:id="rId10" location="" tooltip="" display=""/>
    <hyperlink ref="F27" r:id="rId11" location="" tooltip="" display=""/>
    <hyperlink ref="F28" r:id="rId12" location="" tooltip="" display=""/>
    <hyperlink ref="F33" r:id="rId13" location="" tooltip="" display=""/>
    <hyperlink ref="F35" r:id="rId14" location="" tooltip="" display=""/>
    <hyperlink ref="F41" r:id="rId15" location="" tooltip="" display=""/>
    <hyperlink ref="F45" r:id="rId16" location="" tooltip="" display=""/>
    <hyperlink ref="F46" r:id="rId17" location="" tooltip="" display=""/>
    <hyperlink ref="F47" r:id="rId18" location="" tooltip="" display=""/>
    <hyperlink ref="F48" r:id="rId19" location="" tooltip="" display=""/>
    <hyperlink ref="F49" r:id="rId20" location="" tooltip="" display=""/>
    <hyperlink ref="F50" r:id="rId21" location="" tooltip="" display=""/>
    <hyperlink ref="F56" r:id="rId22" location="" tooltip="" display=""/>
    <hyperlink ref="F57" r:id="rId23" location="" tooltip="" display=""/>
    <hyperlink ref="F58" r:id="rId24" location="" tooltip="" display=""/>
    <hyperlink ref="F59" r:id="rId25" location="" tooltip="" display=""/>
    <hyperlink ref="F64" r:id="rId26" location="" tooltip="" display=""/>
    <hyperlink ref="F65" r:id="rId27" location="" tooltip="" display=""/>
    <hyperlink ref="F66" r:id="rId28" location="" tooltip="" display=""/>
    <hyperlink ref="F72" r:id="rId29" location="" tooltip="" display=""/>
    <hyperlink ref="F73" r:id="rId30" location="" tooltip="" display=""/>
    <hyperlink ref="F76" r:id="rId31" location="" tooltip="" display=""/>
    <hyperlink ref="F79" r:id="rId32" location="" tooltip="" display=""/>
    <hyperlink ref="F80" r:id="rId33" location="" tooltip="" display=""/>
    <hyperlink ref="F90" r:id="rId34" location="" tooltip="" display=""/>
    <hyperlink ref="F100" r:id="rId35" location="" tooltip="" display=""/>
    <hyperlink ref="F102" r:id="rId36" location="" tooltip="" display=""/>
    <hyperlink ref="F103" r:id="rId37" location="" tooltip="" display=""/>
    <hyperlink ref="F104" r:id="rId38" location="" tooltip="" display=""/>
    <hyperlink ref="F105" r:id="rId39" location="" tooltip="" display=""/>
    <hyperlink ref="F106" r:id="rId40" location="" tooltip="" display=""/>
    <hyperlink ref="F107" r:id="rId41" location="" tooltip="" display=""/>
    <hyperlink ref="F108" r:id="rId42" location="" tooltip="" display=""/>
    <hyperlink ref="F114" r:id="rId43" location="" tooltip="" display=""/>
    <hyperlink ref="F115" r:id="rId44" location="" tooltip="" display=""/>
    <hyperlink ref="F116" r:id="rId45" location="" tooltip="" display=""/>
    <hyperlink ref="F117" r:id="rId46" location="" tooltip="" display=""/>
    <hyperlink ref="F118" r:id="rId47" location="" tooltip="" display=""/>
    <hyperlink ref="F119" r:id="rId48" location="" tooltip="" display=""/>
    <hyperlink ref="F120" r:id="rId49" location="" tooltip="" display=""/>
    <hyperlink ref="F121" r:id="rId50" location="" tooltip="" display=""/>
    <hyperlink ref="F122" r:id="rId51" location="" tooltip="" display=""/>
    <hyperlink ref="F123" r:id="rId52" location="" tooltip="" display=""/>
  </hyperlink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3.xml><?xml version="1.0" encoding="utf-8"?>
<worksheet xmlns:r="http://schemas.openxmlformats.org/officeDocument/2006/relationships" xmlns="http://schemas.openxmlformats.org/spreadsheetml/2006/main">
  <dimension ref="A1:L159"/>
  <sheetViews>
    <sheetView workbookViewId="0" showGridLines="0" defaultGridColor="1"/>
  </sheetViews>
  <sheetFormatPr defaultColWidth="10.8333" defaultRowHeight="16" customHeight="1" outlineLevelRow="0" outlineLevelCol="0"/>
  <cols>
    <col min="1" max="1" width="29" style="250" customWidth="1"/>
    <col min="2" max="2" width="18.1719" style="250" customWidth="1"/>
    <col min="3" max="3" width="15" style="250" customWidth="1"/>
    <col min="4" max="4" width="28" style="250" customWidth="1"/>
    <col min="5" max="5" width="14.6719" style="250" customWidth="1"/>
    <col min="6" max="6" width="15.3516" style="250" customWidth="1"/>
    <col min="7" max="7" width="6.35156" style="250" customWidth="1"/>
    <col min="8" max="8" width="12.5" style="250" customWidth="1"/>
    <col min="9" max="9" width="12.6719" style="250" customWidth="1"/>
    <col min="10" max="10" width="16.5" style="250" customWidth="1"/>
    <col min="11" max="11" width="12.6719" style="250" customWidth="1"/>
    <col min="12" max="12" width="12.6719" style="250" customWidth="1"/>
    <col min="13" max="256" width="10.8516" style="250" customWidth="1"/>
  </cols>
  <sheetData>
    <row r="1" ht="16.5" customHeight="1">
      <c r="A1" s="134"/>
      <c r="B1" s="83"/>
      <c r="C1" s="83"/>
      <c r="D1" s="83"/>
      <c r="E1" s="83"/>
      <c r="F1" s="119"/>
      <c r="G1" s="83"/>
      <c r="H1" s="189"/>
      <c r="I1" s="95"/>
      <c r="J1" s="95"/>
      <c r="K1" s="251"/>
      <c r="L1" s="251"/>
    </row>
    <row r="2" ht="25.5" customHeight="1">
      <c r="A2" t="s" s="72">
        <v>554</v>
      </c>
      <c r="B2" s="83"/>
      <c r="C2" s="83"/>
      <c r="D2" s="83"/>
      <c r="E2" s="83"/>
      <c r="F2" s="119"/>
      <c r="G2" s="83"/>
      <c r="H2" s="189"/>
      <c r="I2" s="95"/>
      <c r="J2" s="95"/>
      <c r="K2" t="s" s="252">
        <v>555</v>
      </c>
      <c r="L2" t="s" s="252">
        <v>556</v>
      </c>
    </row>
    <row r="3" ht="16.5" customHeight="1">
      <c r="A3" s="63"/>
      <c r="B3" t="s" s="125">
        <v>29</v>
      </c>
      <c r="C3" s="126"/>
      <c r="D3" t="s" s="125">
        <v>55</v>
      </c>
      <c r="E3" t="s" s="67">
        <v>82</v>
      </c>
      <c r="F3" t="s" s="80">
        <v>83</v>
      </c>
      <c r="G3" s="106">
        <v>2</v>
      </c>
      <c r="H3" s="82">
        <v>10</v>
      </c>
      <c r="I3" s="71">
        <v>10</v>
      </c>
      <c r="J3" t="s" s="117">
        <v>557</v>
      </c>
      <c r="K3" s="71">
        <f>SUM(H3:H5)+SUM(H7:H8)</f>
        <v>84</v>
      </c>
      <c r="L3" s="71">
        <f>SUM(I3:I5)+SUM(I7:I8)</f>
        <v>47</v>
      </c>
    </row>
    <row r="4" ht="16.5" customHeight="1">
      <c r="A4" s="63"/>
      <c r="B4" t="s" s="64">
        <v>29</v>
      </c>
      <c r="C4" s="65"/>
      <c r="D4" t="s" s="64">
        <v>55</v>
      </c>
      <c r="E4" t="s" s="67">
        <v>85</v>
      </c>
      <c r="F4" t="s" s="80">
        <v>86</v>
      </c>
      <c r="G4" s="106">
        <v>2</v>
      </c>
      <c r="H4" s="82">
        <v>10</v>
      </c>
      <c r="I4" s="71">
        <v>10</v>
      </c>
      <c r="J4" s="95"/>
      <c r="K4" s="95"/>
      <c r="L4" s="95"/>
    </row>
    <row r="5" ht="16.5" customHeight="1">
      <c r="A5" s="63"/>
      <c r="B5" t="s" s="64">
        <v>29</v>
      </c>
      <c r="C5" s="65"/>
      <c r="D5" t="s" s="64">
        <v>55</v>
      </c>
      <c r="E5" t="s" s="67">
        <v>88</v>
      </c>
      <c r="F5" t="s" s="80">
        <v>89</v>
      </c>
      <c r="G5" s="106">
        <v>2</v>
      </c>
      <c r="H5" s="82">
        <v>10</v>
      </c>
      <c r="I5" s="71">
        <v>10</v>
      </c>
      <c r="J5" s="95"/>
      <c r="K5" s="95"/>
      <c r="L5" s="95"/>
    </row>
    <row r="6" ht="16.5" customHeight="1">
      <c r="A6" s="79"/>
      <c r="B6" t="s" s="64">
        <v>29</v>
      </c>
      <c r="C6" s="65"/>
      <c r="D6" t="s" s="64">
        <v>185</v>
      </c>
      <c r="E6" t="s" s="67">
        <v>192</v>
      </c>
      <c r="F6" t="s" s="80">
        <v>193</v>
      </c>
      <c r="G6" s="106">
        <v>2</v>
      </c>
      <c r="H6" s="82">
        <v>3</v>
      </c>
      <c r="I6" s="71">
        <v>3</v>
      </c>
      <c r="J6" t="s" s="117">
        <v>558</v>
      </c>
      <c r="K6" s="71">
        <v>3</v>
      </c>
      <c r="L6" s="71">
        <v>3</v>
      </c>
    </row>
    <row r="7" ht="16.5" customHeight="1">
      <c r="A7" s="107"/>
      <c r="B7" t="s" s="64">
        <v>29</v>
      </c>
      <c r="C7" s="65"/>
      <c r="D7" t="s" s="64">
        <v>55</v>
      </c>
      <c r="E7" t="s" s="67">
        <v>91</v>
      </c>
      <c r="F7" t="s" s="80">
        <v>92</v>
      </c>
      <c r="G7" s="106">
        <v>2</v>
      </c>
      <c r="H7" s="82">
        <v>18</v>
      </c>
      <c r="I7" s="71">
        <v>14</v>
      </c>
      <c r="J7" s="95"/>
      <c r="K7" s="95"/>
      <c r="L7" s="95"/>
    </row>
    <row r="8" ht="16.5" customHeight="1">
      <c r="A8" s="107"/>
      <c r="B8" t="s" s="64">
        <v>29</v>
      </c>
      <c r="C8" s="65"/>
      <c r="D8" t="s" s="64">
        <v>55</v>
      </c>
      <c r="E8" t="s" s="67">
        <v>94</v>
      </c>
      <c r="F8" t="s" s="80">
        <v>95</v>
      </c>
      <c r="G8" s="106">
        <v>2</v>
      </c>
      <c r="H8" s="82">
        <v>36</v>
      </c>
      <c r="I8" s="71">
        <v>3</v>
      </c>
      <c r="J8" s="95"/>
      <c r="K8" s="95"/>
      <c r="L8" s="95"/>
    </row>
    <row r="9" ht="16.5" customHeight="1">
      <c r="A9" s="107"/>
      <c r="B9" t="s" s="64">
        <v>29</v>
      </c>
      <c r="C9" s="65"/>
      <c r="D9" t="s" s="64">
        <v>97</v>
      </c>
      <c r="E9" t="s" s="67">
        <v>129</v>
      </c>
      <c r="F9" t="s" s="80">
        <v>130</v>
      </c>
      <c r="G9" s="106">
        <v>2</v>
      </c>
      <c r="H9" s="82">
        <v>10</v>
      </c>
      <c r="I9" s="71">
        <v>10</v>
      </c>
      <c r="J9" t="s" s="117">
        <v>559</v>
      </c>
      <c r="K9" s="71">
        <f>SUM(H9:H12)+SUM(H15:H18)</f>
        <v>394</v>
      </c>
      <c r="L9" s="71">
        <f>SUM(I9:I12)+SUM(I15:I18)</f>
        <v>127</v>
      </c>
    </row>
    <row r="10" ht="16.5" customHeight="1">
      <c r="A10" s="107"/>
      <c r="B10" t="s" s="64">
        <v>29</v>
      </c>
      <c r="C10" s="65"/>
      <c r="D10" t="s" s="64">
        <v>97</v>
      </c>
      <c r="E10" t="s" s="67">
        <v>132</v>
      </c>
      <c r="F10" t="s" s="80">
        <v>133</v>
      </c>
      <c r="G10" s="106">
        <v>2</v>
      </c>
      <c r="H10" s="82">
        <v>10</v>
      </c>
      <c r="I10" s="71">
        <v>10</v>
      </c>
      <c r="J10" s="95"/>
      <c r="K10" s="95"/>
      <c r="L10" s="95"/>
    </row>
    <row r="11" ht="16.5" customHeight="1">
      <c r="A11" s="107"/>
      <c r="B11" t="s" s="64">
        <v>29</v>
      </c>
      <c r="C11" s="65"/>
      <c r="D11" t="s" s="64">
        <v>97</v>
      </c>
      <c r="E11" t="s" s="67">
        <v>135</v>
      </c>
      <c r="F11" t="s" s="80">
        <v>136</v>
      </c>
      <c r="G11" s="106">
        <v>2</v>
      </c>
      <c r="H11" s="82">
        <v>9</v>
      </c>
      <c r="I11" s="71">
        <v>9</v>
      </c>
      <c r="J11" s="95"/>
      <c r="K11" s="95"/>
      <c r="L11" s="95"/>
    </row>
    <row r="12" ht="16.5" customHeight="1">
      <c r="A12" s="107"/>
      <c r="B12" t="s" s="64">
        <v>29</v>
      </c>
      <c r="C12" s="65"/>
      <c r="D12" t="s" s="64">
        <v>97</v>
      </c>
      <c r="E12" t="s" s="67">
        <v>138</v>
      </c>
      <c r="F12" t="s" s="80">
        <v>139</v>
      </c>
      <c r="G12" s="106">
        <v>2</v>
      </c>
      <c r="H12" s="82">
        <v>10</v>
      </c>
      <c r="I12" s="71">
        <v>10</v>
      </c>
      <c r="J12" s="95"/>
      <c r="K12" s="95"/>
      <c r="L12" s="95"/>
    </row>
    <row r="13" ht="16.5" customHeight="1">
      <c r="A13" s="107"/>
      <c r="B13" t="s" s="177">
        <v>298</v>
      </c>
      <c r="C13" s="178"/>
      <c r="D13" t="s" s="177">
        <v>366</v>
      </c>
      <c r="E13" t="s" s="67">
        <v>377</v>
      </c>
      <c r="F13" t="s" s="80">
        <v>378</v>
      </c>
      <c r="G13" s="106">
        <v>2</v>
      </c>
      <c r="H13" s="82">
        <v>22</v>
      </c>
      <c r="I13" t="s" s="117">
        <v>169</v>
      </c>
      <c r="J13" t="s" s="117">
        <v>560</v>
      </c>
      <c r="K13" s="71">
        <v>22</v>
      </c>
      <c r="L13" s="71">
        <v>22</v>
      </c>
    </row>
    <row r="14" ht="16.5" customHeight="1">
      <c r="A14" t="s" s="187">
        <v>420</v>
      </c>
      <c r="B14" t="s" s="177">
        <v>298</v>
      </c>
      <c r="C14" s="178"/>
      <c r="D14" s="178"/>
      <c r="E14" t="s" s="67">
        <v>436</v>
      </c>
      <c r="F14" t="s" s="80">
        <v>437</v>
      </c>
      <c r="G14" s="106">
        <v>2</v>
      </c>
      <c r="H14" s="82">
        <v>100</v>
      </c>
      <c r="I14" t="s" s="117">
        <v>169</v>
      </c>
      <c r="J14" s="95"/>
      <c r="K14" s="95"/>
      <c r="L14" s="95"/>
    </row>
    <row r="15" ht="16.5" customHeight="1">
      <c r="A15" s="79"/>
      <c r="B15" t="s" s="64">
        <v>29</v>
      </c>
      <c r="C15" s="65"/>
      <c r="D15" t="s" s="64">
        <v>97</v>
      </c>
      <c r="E15" t="s" s="67">
        <v>141</v>
      </c>
      <c r="F15" t="s" s="80">
        <v>142</v>
      </c>
      <c r="G15" s="106">
        <v>2</v>
      </c>
      <c r="H15" s="82">
        <v>61</v>
      </c>
      <c r="I15" s="71">
        <v>53</v>
      </c>
      <c r="J15" s="95"/>
      <c r="K15" s="95"/>
      <c r="L15" s="95"/>
    </row>
    <row r="16" ht="16.5" customHeight="1">
      <c r="A16" s="107"/>
      <c r="B16" t="s" s="64">
        <v>29</v>
      </c>
      <c r="C16" s="65"/>
      <c r="D16" t="s" s="64">
        <v>97</v>
      </c>
      <c r="E16" t="s" s="67">
        <v>145</v>
      </c>
      <c r="F16" t="s" s="80">
        <v>146</v>
      </c>
      <c r="G16" s="106">
        <v>2</v>
      </c>
      <c r="H16" s="82">
        <v>75</v>
      </c>
      <c r="I16" s="71">
        <v>11</v>
      </c>
      <c r="J16" s="95"/>
      <c r="K16" s="95"/>
      <c r="L16" s="95"/>
    </row>
    <row r="17" ht="16.5" customHeight="1">
      <c r="A17" s="107"/>
      <c r="B17" t="s" s="64">
        <v>29</v>
      </c>
      <c r="C17" s="65"/>
      <c r="D17" t="s" s="64">
        <v>97</v>
      </c>
      <c r="E17" t="s" s="67">
        <v>148</v>
      </c>
      <c r="F17" t="s" s="80">
        <v>149</v>
      </c>
      <c r="G17" s="106">
        <v>2</v>
      </c>
      <c r="H17" s="82">
        <v>92</v>
      </c>
      <c r="I17" s="71">
        <v>7</v>
      </c>
      <c r="J17" s="95"/>
      <c r="K17" s="95"/>
      <c r="L17" s="95"/>
    </row>
    <row r="18" ht="16.5" customHeight="1">
      <c r="A18" s="107"/>
      <c r="B18" t="s" s="64">
        <v>29</v>
      </c>
      <c r="C18" s="65"/>
      <c r="D18" t="s" s="64">
        <v>97</v>
      </c>
      <c r="E18" t="s" s="67">
        <v>151</v>
      </c>
      <c r="F18" t="s" s="80">
        <v>152</v>
      </c>
      <c r="G18" s="106">
        <v>2</v>
      </c>
      <c r="H18" s="82">
        <v>127</v>
      </c>
      <c r="I18" s="71">
        <v>17</v>
      </c>
      <c r="J18" s="95"/>
      <c r="K18" s="95"/>
      <c r="L18" s="95"/>
    </row>
    <row r="19" ht="16.5" customHeight="1">
      <c r="A19" s="107"/>
      <c r="B19" t="s" s="177">
        <v>298</v>
      </c>
      <c r="C19" s="178"/>
      <c r="D19" t="s" s="177">
        <v>299</v>
      </c>
      <c r="E19" t="s" s="67">
        <v>325</v>
      </c>
      <c r="F19" t="s" s="80">
        <v>326</v>
      </c>
      <c r="G19" s="106">
        <v>2</v>
      </c>
      <c r="H19" s="82">
        <v>29</v>
      </c>
      <c r="I19" s="71">
        <v>29</v>
      </c>
      <c r="J19" t="s" s="117">
        <v>561</v>
      </c>
      <c r="K19" s="71">
        <f>H19+H33+175+H26</f>
        <v>285</v>
      </c>
      <c r="L19" s="71">
        <f>I19+I26+I33+175</f>
        <v>284</v>
      </c>
    </row>
    <row r="20" ht="16.5" customHeight="1">
      <c r="A20" s="107"/>
      <c r="B20" t="s" s="64">
        <v>29</v>
      </c>
      <c r="C20" s="65"/>
      <c r="D20" t="s" s="66">
        <v>30</v>
      </c>
      <c r="E20" t="s" s="67">
        <v>52</v>
      </c>
      <c r="F20" t="s" s="80">
        <v>53</v>
      </c>
      <c r="G20" s="106">
        <v>2</v>
      </c>
      <c r="H20" s="82">
        <v>2</v>
      </c>
      <c r="I20" s="71">
        <v>0</v>
      </c>
      <c r="J20" t="s" s="117">
        <v>562</v>
      </c>
      <c r="K20" s="71">
        <v>2</v>
      </c>
      <c r="L20" s="71">
        <v>0</v>
      </c>
    </row>
    <row r="21" ht="16.5" customHeight="1">
      <c r="A21" t="s" s="220">
        <v>520</v>
      </c>
      <c r="B21" s="209"/>
      <c r="C21" s="209"/>
      <c r="D21" s="209"/>
      <c r="E21" t="s" s="67">
        <v>521</v>
      </c>
      <c r="F21" t="s" s="80">
        <v>522</v>
      </c>
      <c r="G21" s="106">
        <v>2</v>
      </c>
      <c r="H21" s="82">
        <v>150</v>
      </c>
      <c r="I21" t="s" s="117">
        <v>169</v>
      </c>
      <c r="J21" s="95"/>
      <c r="K21" s="71">
        <v>150</v>
      </c>
      <c r="L21" s="95"/>
    </row>
    <row r="22" ht="16.5" customHeight="1">
      <c r="A22" t="s" s="187">
        <v>238</v>
      </c>
      <c r="B22" t="s" s="64">
        <v>29</v>
      </c>
      <c r="C22" s="65"/>
      <c r="D22" s="65"/>
      <c r="E22" t="s" s="67">
        <v>529</v>
      </c>
      <c r="F22" t="s" s="80">
        <v>530</v>
      </c>
      <c r="G22" s="106">
        <v>2</v>
      </c>
      <c r="H22" s="82">
        <v>10</v>
      </c>
      <c r="I22" t="s" s="117">
        <v>169</v>
      </c>
      <c r="J22" s="95"/>
      <c r="K22" s="95"/>
      <c r="L22" s="95"/>
    </row>
    <row r="23" ht="16.5" customHeight="1">
      <c r="A23" t="s" s="132">
        <v>563</v>
      </c>
      <c r="B23" t="s" s="177">
        <v>298</v>
      </c>
      <c r="C23" s="178"/>
      <c r="D23" s="178"/>
      <c r="E23" t="s" s="67">
        <v>531</v>
      </c>
      <c r="F23" t="s" s="80">
        <v>532</v>
      </c>
      <c r="G23" s="106">
        <v>2</v>
      </c>
      <c r="H23" s="82">
        <v>91</v>
      </c>
      <c r="I23" t="s" s="117">
        <v>169</v>
      </c>
      <c r="J23" s="95"/>
      <c r="K23" s="95"/>
      <c r="L23" s="95"/>
    </row>
    <row r="24" ht="16.5" customHeight="1">
      <c r="A24" t="s" s="132">
        <v>457</v>
      </c>
      <c r="B24" t="s" s="177">
        <v>298</v>
      </c>
      <c r="C24" s="178"/>
      <c r="D24" s="178"/>
      <c r="E24" t="s" s="67">
        <v>533</v>
      </c>
      <c r="F24" t="s" s="80">
        <v>534</v>
      </c>
      <c r="G24" s="106">
        <v>2</v>
      </c>
      <c r="H24" s="82">
        <v>1</v>
      </c>
      <c r="I24" t="s" s="117">
        <v>169</v>
      </c>
      <c r="J24" s="95"/>
      <c r="K24" s="95"/>
      <c r="L24" s="95"/>
    </row>
    <row r="25" ht="17" customHeight="1">
      <c r="A25" s="63"/>
      <c r="B25" t="s" s="177">
        <v>298</v>
      </c>
      <c r="C25" s="184"/>
      <c r="D25" t="s" s="177">
        <v>335</v>
      </c>
      <c r="E25" t="s" s="67">
        <v>535</v>
      </c>
      <c r="F25" t="s" s="80">
        <v>536</v>
      </c>
      <c r="G25" s="106">
        <v>2</v>
      </c>
      <c r="H25" s="82">
        <v>107</v>
      </c>
      <c r="I25" s="71">
        <v>70</v>
      </c>
      <c r="J25" s="95"/>
      <c r="K25" s="95"/>
      <c r="L25" s="95"/>
    </row>
    <row r="26" ht="16.5" customHeight="1">
      <c r="A26" s="79"/>
      <c r="B26" t="s" s="177">
        <v>298</v>
      </c>
      <c r="C26" s="178"/>
      <c r="D26" t="s" s="177">
        <v>299</v>
      </c>
      <c r="E26" t="s" s="67">
        <v>537</v>
      </c>
      <c r="F26" t="s" s="80">
        <v>538</v>
      </c>
      <c r="G26" s="106">
        <v>2</v>
      </c>
      <c r="H26" s="82">
        <v>71</v>
      </c>
      <c r="I26" s="71">
        <v>70</v>
      </c>
      <c r="J26" s="95"/>
      <c r="K26" s="95"/>
      <c r="L26" s="95"/>
    </row>
    <row r="27" ht="16.5" customHeight="1">
      <c r="A27" s="107"/>
      <c r="B27" t="s" s="177">
        <v>298</v>
      </c>
      <c r="C27" s="178"/>
      <c r="D27" t="s" s="186">
        <v>380</v>
      </c>
      <c r="E27" t="s" s="67">
        <v>539</v>
      </c>
      <c r="F27" t="s" s="80">
        <v>540</v>
      </c>
      <c r="G27" s="106">
        <v>2</v>
      </c>
      <c r="H27" s="82">
        <v>66</v>
      </c>
      <c r="I27" s="71">
        <v>66</v>
      </c>
      <c r="J27" s="95"/>
      <c r="K27" s="95"/>
      <c r="L27" s="95"/>
    </row>
    <row r="28" ht="16.5" customHeight="1">
      <c r="A28" t="s" s="220">
        <v>526</v>
      </c>
      <c r="B28" s="209"/>
      <c r="C28" s="209"/>
      <c r="D28" s="209"/>
      <c r="E28" t="s" s="67">
        <v>527</v>
      </c>
      <c r="F28" t="s" s="80">
        <v>528</v>
      </c>
      <c r="G28" s="106">
        <v>2</v>
      </c>
      <c r="H28" s="82">
        <v>1</v>
      </c>
      <c r="I28" t="s" s="117">
        <v>169</v>
      </c>
      <c r="J28" s="95"/>
      <c r="K28" s="95"/>
      <c r="L28" s="95"/>
    </row>
    <row r="29" ht="16.5" customHeight="1">
      <c r="A29" s="107"/>
      <c r="B29" t="s" s="177">
        <v>298</v>
      </c>
      <c r="C29" s="178"/>
      <c r="D29" t="s" s="186">
        <v>380</v>
      </c>
      <c r="E29" t="s" s="67">
        <v>390</v>
      </c>
      <c r="F29" t="s" s="80">
        <v>391</v>
      </c>
      <c r="G29" s="106">
        <v>2</v>
      </c>
      <c r="H29" s="82">
        <v>10</v>
      </c>
      <c r="I29" s="71">
        <v>10</v>
      </c>
      <c r="J29" t="s" s="117">
        <v>564</v>
      </c>
      <c r="K29" s="71">
        <f>SUM(H29:H30)+H27</f>
        <v>159</v>
      </c>
      <c r="L29" s="71">
        <f>SUM(I29:I30)+I27</f>
        <v>159</v>
      </c>
    </row>
    <row r="30" ht="16.5" customHeight="1">
      <c r="A30" s="107"/>
      <c r="B30" t="s" s="177">
        <v>298</v>
      </c>
      <c r="C30" s="178"/>
      <c r="D30" t="s" s="186">
        <v>380</v>
      </c>
      <c r="E30" t="s" s="67">
        <v>393</v>
      </c>
      <c r="F30" t="s" s="80">
        <v>394</v>
      </c>
      <c r="G30" s="106">
        <v>2</v>
      </c>
      <c r="H30" s="82">
        <v>83</v>
      </c>
      <c r="I30" s="71">
        <v>83</v>
      </c>
      <c r="J30" s="95"/>
      <c r="K30" s="95"/>
      <c r="L30" s="95"/>
    </row>
    <row r="31" ht="16.5" customHeight="1">
      <c r="A31" s="107"/>
      <c r="B31" t="s" s="177">
        <v>298</v>
      </c>
      <c r="C31" s="178"/>
      <c r="D31" t="s" s="186">
        <v>335</v>
      </c>
      <c r="E31" t="s" s="67">
        <v>359</v>
      </c>
      <c r="F31" t="s" s="80">
        <v>360</v>
      </c>
      <c r="G31" s="106">
        <v>2</v>
      </c>
      <c r="H31" s="82">
        <v>10</v>
      </c>
      <c r="I31" s="71">
        <v>10</v>
      </c>
      <c r="J31" t="s" s="117">
        <v>565</v>
      </c>
      <c r="K31" s="71">
        <f>H31+175+H25</f>
        <v>292</v>
      </c>
      <c r="L31" s="71">
        <f>I25+I31+175</f>
        <v>255</v>
      </c>
    </row>
    <row r="32" ht="16.5" customHeight="1">
      <c r="A32" s="107"/>
      <c r="B32" t="s" s="177">
        <v>298</v>
      </c>
      <c r="C32" s="178"/>
      <c r="D32" t="s" s="186">
        <v>335</v>
      </c>
      <c r="E32" t="s" s="67">
        <v>362</v>
      </c>
      <c r="F32" t="s" s="80">
        <v>363</v>
      </c>
      <c r="G32" s="106">
        <v>2</v>
      </c>
      <c r="H32" t="s" s="183">
        <v>364</v>
      </c>
      <c r="I32" t="s" s="117">
        <v>333</v>
      </c>
      <c r="J32" s="95"/>
      <c r="K32" s="95"/>
      <c r="L32" s="95"/>
    </row>
    <row r="33" ht="16.5" customHeight="1">
      <c r="A33" s="107"/>
      <c r="B33" t="s" s="177">
        <v>298</v>
      </c>
      <c r="C33" s="178"/>
      <c r="D33" t="s" s="177">
        <v>299</v>
      </c>
      <c r="E33" t="s" s="67">
        <v>328</v>
      </c>
      <c r="F33" t="s" s="80">
        <v>329</v>
      </c>
      <c r="G33" s="106">
        <v>2</v>
      </c>
      <c r="H33" s="82">
        <v>10</v>
      </c>
      <c r="I33" s="71">
        <v>10</v>
      </c>
      <c r="J33" s="95"/>
      <c r="K33" s="95"/>
      <c r="L33" s="95"/>
    </row>
    <row r="34" ht="16.5" customHeight="1">
      <c r="A34" s="107"/>
      <c r="B34" t="s" s="177">
        <v>298</v>
      </c>
      <c r="C34" s="178"/>
      <c r="D34" t="s" s="177">
        <v>299</v>
      </c>
      <c r="E34" t="s" s="67">
        <v>330</v>
      </c>
      <c r="F34" t="s" s="80">
        <v>331</v>
      </c>
      <c r="G34" s="106">
        <v>2</v>
      </c>
      <c r="H34" t="s" s="183">
        <v>332</v>
      </c>
      <c r="I34" t="s" s="117">
        <v>333</v>
      </c>
      <c r="J34" s="95"/>
      <c r="K34" s="95"/>
      <c r="L34" s="95"/>
    </row>
    <row r="35" ht="16.5" customHeight="1">
      <c r="A35" t="s" s="187">
        <v>238</v>
      </c>
      <c r="B35" t="s" s="64">
        <v>29</v>
      </c>
      <c r="C35" s="65"/>
      <c r="D35" s="65"/>
      <c r="E35" t="s" s="67">
        <v>239</v>
      </c>
      <c r="F35" t="s" s="80">
        <v>240</v>
      </c>
      <c r="G35" s="106">
        <v>2</v>
      </c>
      <c r="H35" s="82">
        <v>50</v>
      </c>
      <c r="I35" t="s" s="117">
        <v>169</v>
      </c>
      <c r="J35" s="95"/>
      <c r="K35" s="95"/>
      <c r="L35" s="95"/>
    </row>
    <row r="36" ht="16.5" customHeight="1">
      <c r="A36" t="s" s="132">
        <v>202</v>
      </c>
      <c r="B36" t="s" s="64">
        <v>29</v>
      </c>
      <c r="C36" s="65"/>
      <c r="D36" s="65"/>
      <c r="E36" t="s" s="67">
        <v>245</v>
      </c>
      <c r="F36" t="s" s="80">
        <v>246</v>
      </c>
      <c r="G36" s="106">
        <v>2</v>
      </c>
      <c r="H36" s="82">
        <v>250</v>
      </c>
      <c r="I36" t="s" s="117">
        <v>169</v>
      </c>
      <c r="J36" s="95"/>
      <c r="K36" s="95"/>
      <c r="L36" s="95"/>
    </row>
    <row r="37" ht="16.5" customHeight="1">
      <c r="A37" t="s" s="132">
        <v>224</v>
      </c>
      <c r="B37" t="s" s="64">
        <v>29</v>
      </c>
      <c r="C37" s="65"/>
      <c r="D37" s="65"/>
      <c r="E37" t="s" s="67">
        <v>247</v>
      </c>
      <c r="F37" t="s" s="80">
        <v>248</v>
      </c>
      <c r="G37" s="106">
        <v>2</v>
      </c>
      <c r="H37" s="82">
        <v>40</v>
      </c>
      <c r="I37" t="s" s="117">
        <v>169</v>
      </c>
      <c r="J37" s="95"/>
      <c r="K37" s="95"/>
      <c r="L37" s="95"/>
    </row>
    <row r="38" ht="16.5" customHeight="1">
      <c r="A38" t="s" s="132">
        <v>195</v>
      </c>
      <c r="B38" t="s" s="64">
        <v>29</v>
      </c>
      <c r="C38" s="65"/>
      <c r="D38" s="65"/>
      <c r="E38" t="s" s="67">
        <v>249</v>
      </c>
      <c r="F38" t="s" s="80">
        <v>250</v>
      </c>
      <c r="G38" s="106">
        <v>2</v>
      </c>
      <c r="H38" s="82">
        <v>4</v>
      </c>
      <c r="I38" t="s" s="117">
        <v>169</v>
      </c>
      <c r="J38" s="95"/>
      <c r="K38" s="95"/>
      <c r="L38" s="95"/>
    </row>
    <row r="39" ht="16.5" customHeight="1">
      <c r="A39" t="s" s="132">
        <v>251</v>
      </c>
      <c r="B39" t="s" s="64">
        <v>29</v>
      </c>
      <c r="C39" s="65"/>
      <c r="D39" s="65"/>
      <c r="E39" t="s" s="67">
        <v>252</v>
      </c>
      <c r="F39" t="s" s="80">
        <v>253</v>
      </c>
      <c r="G39" s="106">
        <v>2</v>
      </c>
      <c r="H39" s="82">
        <v>1</v>
      </c>
      <c r="I39" t="s" s="117">
        <v>169</v>
      </c>
      <c r="J39" s="95"/>
      <c r="K39" s="95"/>
      <c r="L39" s="95"/>
    </row>
    <row r="40" ht="16.5" customHeight="1">
      <c r="A40" t="s" s="132">
        <v>255</v>
      </c>
      <c r="B40" t="s" s="64">
        <v>29</v>
      </c>
      <c r="C40" s="65"/>
      <c r="D40" s="65"/>
      <c r="E40" t="s" s="67">
        <v>566</v>
      </c>
      <c r="F40" t="s" s="80">
        <v>257</v>
      </c>
      <c r="G40" s="106">
        <v>2</v>
      </c>
      <c r="H40" s="82">
        <v>11</v>
      </c>
      <c r="I40" t="s" s="117">
        <v>169</v>
      </c>
      <c r="J40" s="95"/>
      <c r="K40" s="95"/>
      <c r="L40" s="95"/>
    </row>
    <row r="41" ht="16.5" customHeight="1">
      <c r="A41" t="s" s="132">
        <v>487</v>
      </c>
      <c r="B41" s="209"/>
      <c r="C41" s="209"/>
      <c r="D41" t="s" s="210">
        <v>397</v>
      </c>
      <c r="E41" t="s" s="67">
        <v>545</v>
      </c>
      <c r="F41" t="s" s="80">
        <v>546</v>
      </c>
      <c r="G41" s="106">
        <v>2</v>
      </c>
      <c r="H41" s="82">
        <v>12</v>
      </c>
      <c r="I41" t="s" s="117">
        <v>169</v>
      </c>
      <c r="J41" s="95"/>
      <c r="K41" s="95"/>
      <c r="L41" s="95"/>
    </row>
    <row r="42" ht="16.5" customHeight="1">
      <c r="A42" s="129"/>
      <c r="B42" t="s" s="141">
        <v>29</v>
      </c>
      <c r="C42" s="142"/>
      <c r="D42" t="s" s="253">
        <v>176</v>
      </c>
      <c r="E42" t="s" s="143">
        <v>182</v>
      </c>
      <c r="F42" t="s" s="254">
        <v>183</v>
      </c>
      <c r="G42" s="255">
        <v>2</v>
      </c>
      <c r="H42" s="256">
        <v>1</v>
      </c>
      <c r="I42" s="257">
        <v>0</v>
      </c>
      <c r="J42" t="s" s="147">
        <v>567</v>
      </c>
      <c r="K42" s="257">
        <v>1</v>
      </c>
      <c r="L42" s="257">
        <v>0</v>
      </c>
    </row>
    <row r="43" ht="17" customHeight="1">
      <c r="A43" t="s" s="53">
        <v>568</v>
      </c>
      <c r="B43" s="258">
        <f>(SUM(H3:H20)+(SUM(H29:H31)+H33+H41+H42+150+350+SUM(H35:H40)))+SUM(H22:H28)</f>
        <v>1963</v>
      </c>
      <c r="C43" s="88"/>
      <c r="D43" s="87"/>
      <c r="E43" s="87"/>
      <c r="F43" s="87"/>
      <c r="G43" s="88"/>
      <c r="H43" s="259"/>
      <c r="I43" s="87"/>
      <c r="J43" t="s" s="260">
        <v>569</v>
      </c>
      <c r="K43" s="261">
        <f>SUM(K3:K42)</f>
        <v>1392</v>
      </c>
      <c r="L43" s="261">
        <f>SUM(L3:L42)</f>
        <v>897</v>
      </c>
    </row>
    <row r="44" ht="17" customHeight="1">
      <c r="A44" s="15"/>
      <c r="B44" s="15"/>
      <c r="C44" s="15"/>
      <c r="D44" s="262"/>
      <c r="E44" s="83"/>
      <c r="F44" s="119"/>
      <c r="G44" s="83"/>
      <c r="H44" s="188"/>
      <c r="I44" s="188"/>
      <c r="J44" s="188"/>
      <c r="K44" t="s" s="263">
        <v>570</v>
      </c>
      <c r="L44" t="s" s="263">
        <v>571</v>
      </c>
    </row>
    <row r="45" ht="16.5" customHeight="1">
      <c r="A45" t="s" s="33">
        <v>572</v>
      </c>
      <c r="B45" s="264">
        <f>SUM(H3:H12)+SUM(H15:H18)+H20+SUM(H35:H40)+H42+H22</f>
        <v>850</v>
      </c>
      <c r="C45" s="83"/>
      <c r="D45" s="262"/>
      <c r="E45" s="83"/>
      <c r="F45" s="119"/>
      <c r="G45" s="83"/>
      <c r="H45" s="188"/>
      <c r="I45" s="188"/>
      <c r="J45" t="s" s="263">
        <v>573</v>
      </c>
      <c r="K45" s="188"/>
      <c r="L45" s="188"/>
    </row>
    <row r="46" ht="16.5" customHeight="1">
      <c r="A46" t="s" s="33">
        <v>574</v>
      </c>
      <c r="B46" s="264">
        <f>SUM(H13:H14)+SUM(H29:H31)+H19+H33+550+SUM(H23:H27)</f>
        <v>1150</v>
      </c>
      <c r="C46" s="83"/>
      <c r="D46" s="262"/>
      <c r="E46" s="83"/>
      <c r="F46" s="119"/>
      <c r="G46" s="83"/>
      <c r="H46" s="188"/>
      <c r="I46" s="188"/>
      <c r="J46" t="s" s="263">
        <v>420</v>
      </c>
      <c r="K46" s="265">
        <v>100</v>
      </c>
      <c r="L46" s="188"/>
    </row>
    <row r="47" ht="16.5" customHeight="1">
      <c r="A47" t="s" s="266">
        <v>575</v>
      </c>
      <c r="B47" s="264">
        <f>H41+H28</f>
        <v>13</v>
      </c>
      <c r="C47" s="83"/>
      <c r="D47" s="262"/>
      <c r="E47" s="83"/>
      <c r="F47" s="119"/>
      <c r="G47" s="83"/>
      <c r="H47" s="188"/>
      <c r="I47" s="188"/>
      <c r="J47" t="s" s="263">
        <v>576</v>
      </c>
      <c r="K47" s="265">
        <f>SUM(H35:H39)+H22</f>
        <v>355</v>
      </c>
      <c r="L47" s="188"/>
    </row>
    <row r="48" ht="16.5" customHeight="1">
      <c r="A48" s="262"/>
      <c r="B48" s="83"/>
      <c r="C48" s="83"/>
      <c r="D48" s="262"/>
      <c r="E48" s="83"/>
      <c r="F48" s="119"/>
      <c r="G48" s="83"/>
      <c r="H48" s="188"/>
      <c r="I48" s="188"/>
      <c r="J48" t="s" s="263">
        <v>577</v>
      </c>
      <c r="K48" s="265">
        <v>12</v>
      </c>
      <c r="L48" s="188"/>
    </row>
    <row r="49" ht="16.5" customHeight="1">
      <c r="A49" s="262"/>
      <c r="B49" s="83"/>
      <c r="C49" s="83"/>
      <c r="D49" s="262"/>
      <c r="E49" s="83"/>
      <c r="F49" s="119"/>
      <c r="G49" s="83"/>
      <c r="H49" s="188"/>
      <c r="I49" s="188"/>
      <c r="J49" t="s" s="263">
        <v>578</v>
      </c>
      <c r="K49" s="265">
        <f>H23+H24</f>
        <v>92</v>
      </c>
      <c r="L49" s="188"/>
    </row>
    <row r="50" ht="17.5" customHeight="1">
      <c r="A50" s="267"/>
      <c r="B50" s="267"/>
      <c r="C50" s="267"/>
      <c r="D50" s="268"/>
      <c r="E50" s="267"/>
      <c r="F50" s="269"/>
      <c r="G50" s="267"/>
      <c r="H50" s="270"/>
      <c r="I50" s="270"/>
      <c r="J50" t="s" s="271">
        <v>579</v>
      </c>
      <c r="K50" s="272">
        <v>13</v>
      </c>
      <c r="L50" s="270"/>
    </row>
    <row r="51" ht="17.5" customHeight="1">
      <c r="A51" s="273"/>
      <c r="B51" s="273"/>
      <c r="C51" s="273"/>
      <c r="D51" s="274"/>
      <c r="E51" s="273"/>
      <c r="F51" s="275"/>
      <c r="G51" s="273"/>
      <c r="H51" s="276"/>
      <c r="I51" s="276"/>
      <c r="J51" s="276"/>
      <c r="K51" s="276"/>
      <c r="L51" s="276"/>
    </row>
    <row r="52" ht="35.25" customHeight="1">
      <c r="A52" t="s" s="33">
        <v>580</v>
      </c>
      <c r="B52" s="218"/>
      <c r="C52" s="218"/>
      <c r="D52" s="277"/>
      <c r="E52" s="83"/>
      <c r="F52" s="119"/>
      <c r="G52" s="218"/>
      <c r="H52" s="188"/>
      <c r="I52" s="188"/>
      <c r="J52" s="188"/>
      <c r="K52" t="s" s="278">
        <v>555</v>
      </c>
      <c r="L52" t="s" s="252">
        <v>556</v>
      </c>
    </row>
    <row r="53" ht="16.5" customHeight="1">
      <c r="A53" t="s" s="132">
        <v>487</v>
      </c>
      <c r="B53" s="209"/>
      <c r="C53" s="209"/>
      <c r="D53" t="s" s="210">
        <v>397</v>
      </c>
      <c r="E53" t="s" s="67">
        <v>507</v>
      </c>
      <c r="F53" t="s" s="68">
        <v>508</v>
      </c>
      <c r="G53" s="69">
        <v>4</v>
      </c>
      <c r="H53" s="70">
        <v>16</v>
      </c>
      <c r="I53" s="95"/>
      <c r="J53" s="95"/>
      <c r="K53" s="95"/>
      <c r="L53" s="95"/>
    </row>
    <row r="54" ht="16.5" customHeight="1">
      <c r="A54" t="s" s="132">
        <v>420</v>
      </c>
      <c r="B54" t="s" s="177">
        <v>298</v>
      </c>
      <c r="C54" s="178"/>
      <c r="D54" s="178"/>
      <c r="E54" t="s" s="67">
        <v>439</v>
      </c>
      <c r="F54" t="s" s="68">
        <v>440</v>
      </c>
      <c r="G54" s="69">
        <v>4</v>
      </c>
      <c r="H54" s="70">
        <v>16</v>
      </c>
      <c r="I54" t="s" s="117">
        <v>169</v>
      </c>
      <c r="J54" s="95"/>
      <c r="K54" s="95"/>
      <c r="L54" s="95"/>
    </row>
    <row r="55" ht="16.5" customHeight="1">
      <c r="A55" t="s" s="132">
        <v>466</v>
      </c>
      <c r="B55" s="196"/>
      <c r="C55" s="196"/>
      <c r="D55" s="196"/>
      <c r="E55" t="s" s="67">
        <v>471</v>
      </c>
      <c r="F55" t="s" s="68">
        <v>472</v>
      </c>
      <c r="G55" s="69">
        <v>4</v>
      </c>
      <c r="H55" s="70">
        <v>1</v>
      </c>
      <c r="I55" s="95"/>
      <c r="J55" s="95"/>
      <c r="K55" s="95"/>
      <c r="L55" s="95"/>
    </row>
    <row r="56" ht="16.5" customHeight="1">
      <c r="A56" s="129"/>
      <c r="B56" t="s" s="64">
        <v>29</v>
      </c>
      <c r="C56" s="65"/>
      <c r="D56" t="s" s="64">
        <v>185</v>
      </c>
      <c r="E56" t="s" s="143">
        <v>186</v>
      </c>
      <c r="F56" t="s" s="144">
        <v>187</v>
      </c>
      <c r="G56" s="69">
        <v>4</v>
      </c>
      <c r="H56" s="146">
        <v>1</v>
      </c>
      <c r="I56" s="257">
        <v>1</v>
      </c>
      <c r="J56" t="s" s="147">
        <v>558</v>
      </c>
      <c r="K56" s="257">
        <v>1</v>
      </c>
      <c r="L56" s="257">
        <v>1</v>
      </c>
    </row>
    <row r="57" ht="16.5" customHeight="1">
      <c r="A57" s="43"/>
      <c r="B57" t="s" s="64">
        <v>29</v>
      </c>
      <c r="C57" s="65"/>
      <c r="D57" t="s" s="66">
        <v>30</v>
      </c>
      <c r="E57" t="s" s="47">
        <v>31</v>
      </c>
      <c r="F57" t="s" s="48">
        <v>32</v>
      </c>
      <c r="G57" s="69">
        <v>4</v>
      </c>
      <c r="H57" s="50">
        <v>2</v>
      </c>
      <c r="I57" s="51">
        <v>2</v>
      </c>
      <c r="J57" t="s" s="279">
        <v>562</v>
      </c>
      <c r="K57" s="51">
        <f>SUM(H57:H58)</f>
        <v>8</v>
      </c>
      <c r="L57" s="51">
        <f>SUM(I57:I58)</f>
        <v>4</v>
      </c>
    </row>
    <row r="58" ht="16.5" customHeight="1">
      <c r="A58" s="63"/>
      <c r="B58" t="s" s="64">
        <v>29</v>
      </c>
      <c r="C58" s="65"/>
      <c r="D58" t="s" s="64">
        <v>97</v>
      </c>
      <c r="E58" t="s" s="67">
        <v>118</v>
      </c>
      <c r="F58" t="s" s="68">
        <v>119</v>
      </c>
      <c r="G58" s="69">
        <v>4</v>
      </c>
      <c r="H58" s="70">
        <v>6</v>
      </c>
      <c r="I58" s="71">
        <v>2</v>
      </c>
      <c r="J58" t="s" s="117">
        <v>559</v>
      </c>
      <c r="K58" s="71">
        <f>SUM(H58:H59)</f>
        <v>10</v>
      </c>
      <c r="L58" s="71">
        <f>SUM(I58:I59)</f>
        <v>6</v>
      </c>
    </row>
    <row r="59" ht="16.5" customHeight="1">
      <c r="A59" s="63"/>
      <c r="B59" t="s" s="177">
        <v>298</v>
      </c>
      <c r="C59" s="178"/>
      <c r="D59" t="s" s="177">
        <v>299</v>
      </c>
      <c r="E59" t="s" s="67">
        <v>307</v>
      </c>
      <c r="F59" t="s" s="68">
        <v>308</v>
      </c>
      <c r="G59" s="69">
        <v>4</v>
      </c>
      <c r="H59" s="70">
        <v>4</v>
      </c>
      <c r="I59" s="71">
        <v>4</v>
      </c>
      <c r="J59" t="s" s="117">
        <v>561</v>
      </c>
      <c r="K59" s="71">
        <f>SUM(H59:H60)</f>
        <v>11</v>
      </c>
      <c r="L59" s="71">
        <f>SUM(I59:I60)</f>
        <v>4</v>
      </c>
    </row>
    <row r="60" ht="16.5" customHeight="1">
      <c r="A60" t="s" s="132">
        <v>404</v>
      </c>
      <c r="B60" t="s" s="177">
        <v>298</v>
      </c>
      <c r="C60" s="178"/>
      <c r="D60" s="178"/>
      <c r="E60" t="s" s="67">
        <v>411</v>
      </c>
      <c r="F60" t="s" s="68">
        <v>412</v>
      </c>
      <c r="G60" s="69">
        <v>4</v>
      </c>
      <c r="H60" s="70">
        <v>7</v>
      </c>
      <c r="I60" t="s" s="117">
        <v>169</v>
      </c>
      <c r="J60" s="95"/>
      <c r="K60" s="95"/>
      <c r="L60" s="95"/>
    </row>
    <row r="61" ht="16.5" customHeight="1">
      <c r="A61" t="s" s="132">
        <v>466</v>
      </c>
      <c r="B61" s="196"/>
      <c r="C61" s="196"/>
      <c r="D61" s="196"/>
      <c r="E61" t="s" s="67">
        <v>475</v>
      </c>
      <c r="F61" t="s" s="68">
        <v>476</v>
      </c>
      <c r="G61" s="69">
        <v>4</v>
      </c>
      <c r="H61" s="70">
        <v>5</v>
      </c>
      <c r="I61" s="95"/>
      <c r="J61" s="95"/>
      <c r="K61" s="95"/>
      <c r="L61" s="95"/>
    </row>
    <row r="62" ht="16.5" customHeight="1">
      <c r="A62" t="s" s="132">
        <v>487</v>
      </c>
      <c r="B62" s="209"/>
      <c r="C62" s="209"/>
      <c r="D62" s="209"/>
      <c r="E62" t="s" s="67">
        <v>511</v>
      </c>
      <c r="F62" t="s" s="68">
        <v>512</v>
      </c>
      <c r="G62" s="69">
        <v>4</v>
      </c>
      <c r="H62" s="70">
        <v>6</v>
      </c>
      <c r="I62" s="95"/>
      <c r="J62" s="95"/>
      <c r="K62" s="95"/>
      <c r="L62" s="95"/>
    </row>
    <row r="63" ht="16.5" customHeight="1">
      <c r="A63" t="s" s="132">
        <v>420</v>
      </c>
      <c r="B63" t="s" s="177">
        <v>298</v>
      </c>
      <c r="C63" s="178"/>
      <c r="D63" s="178"/>
      <c r="E63" t="s" s="67">
        <v>444</v>
      </c>
      <c r="F63" t="s" s="68">
        <v>445</v>
      </c>
      <c r="G63" s="69">
        <v>4</v>
      </c>
      <c r="H63" t="s" s="190">
        <v>364</v>
      </c>
      <c r="I63" t="s" s="117">
        <v>169</v>
      </c>
      <c r="J63" s="95"/>
      <c r="K63" s="95"/>
      <c r="L63" s="95"/>
    </row>
    <row r="64" ht="16.5" customHeight="1">
      <c r="A64" s="63"/>
      <c r="B64" t="s" s="177">
        <v>298</v>
      </c>
      <c r="C64" s="178"/>
      <c r="D64" t="s" s="177">
        <v>299</v>
      </c>
      <c r="E64" t="s" s="67">
        <v>318</v>
      </c>
      <c r="F64" t="s" s="68">
        <v>319</v>
      </c>
      <c r="G64" s="69">
        <v>4</v>
      </c>
      <c r="H64" s="70">
        <v>31</v>
      </c>
      <c r="I64" s="71">
        <v>29</v>
      </c>
      <c r="J64" s="95"/>
      <c r="K64" s="95"/>
      <c r="L64" s="95"/>
    </row>
    <row r="65" ht="17" customHeight="1">
      <c r="A65" s="63"/>
      <c r="B65" t="s" s="177">
        <v>298</v>
      </c>
      <c r="C65" s="184"/>
      <c r="D65" t="s" s="177">
        <v>335</v>
      </c>
      <c r="E65" t="s" s="67">
        <v>336</v>
      </c>
      <c r="F65" t="s" s="68">
        <v>337</v>
      </c>
      <c r="G65" s="69">
        <v>4</v>
      </c>
      <c r="H65" s="70">
        <v>6</v>
      </c>
      <c r="I65" s="71">
        <v>6</v>
      </c>
      <c r="J65" t="s" s="117">
        <v>565</v>
      </c>
      <c r="K65" s="71">
        <f>SUM(H65:H67)</f>
        <v>59</v>
      </c>
      <c r="L65" s="71">
        <f>SUM(I65:I67)</f>
        <v>48</v>
      </c>
    </row>
    <row r="66" ht="16.5" customHeight="1">
      <c r="A66" s="63"/>
      <c r="B66" t="s" s="177">
        <v>298</v>
      </c>
      <c r="C66" s="178"/>
      <c r="D66" t="s" s="186">
        <v>335</v>
      </c>
      <c r="E66" t="s" s="67">
        <v>341</v>
      </c>
      <c r="F66" t="s" s="68">
        <v>342</v>
      </c>
      <c r="G66" s="69">
        <v>4</v>
      </c>
      <c r="H66" s="70">
        <v>30</v>
      </c>
      <c r="I66" s="71">
        <v>30</v>
      </c>
      <c r="J66" s="95"/>
      <c r="K66" s="95"/>
      <c r="L66" s="95"/>
    </row>
    <row r="67" ht="16.5" customHeight="1">
      <c r="A67" s="63"/>
      <c r="B67" t="s" s="177">
        <v>298</v>
      </c>
      <c r="C67" s="178"/>
      <c r="D67" t="s" s="186">
        <v>335</v>
      </c>
      <c r="E67" t="s" s="67">
        <v>348</v>
      </c>
      <c r="F67" t="s" s="68">
        <v>349</v>
      </c>
      <c r="G67" s="69">
        <v>4</v>
      </c>
      <c r="H67" s="70">
        <v>23</v>
      </c>
      <c r="I67" s="71">
        <v>12</v>
      </c>
      <c r="J67" s="95"/>
      <c r="K67" s="95"/>
      <c r="L67" s="95"/>
    </row>
    <row r="68" ht="16.5" customHeight="1">
      <c r="A68" s="63"/>
      <c r="B68" t="s" s="64">
        <v>29</v>
      </c>
      <c r="C68" s="65"/>
      <c r="D68" t="s" s="66">
        <v>30</v>
      </c>
      <c r="E68" t="s" s="67">
        <v>43</v>
      </c>
      <c r="F68" t="s" s="68">
        <v>44</v>
      </c>
      <c r="G68" s="69">
        <v>4</v>
      </c>
      <c r="H68" s="70">
        <v>15</v>
      </c>
      <c r="I68" s="71">
        <v>9</v>
      </c>
      <c r="J68" s="95"/>
      <c r="K68" s="95"/>
      <c r="L68" s="95"/>
    </row>
    <row r="69" ht="16.5" customHeight="1">
      <c r="A69" s="63"/>
      <c r="B69" t="s" s="64">
        <v>29</v>
      </c>
      <c r="C69" s="65"/>
      <c r="D69" t="s" s="64">
        <v>154</v>
      </c>
      <c r="E69" t="s" s="67">
        <v>155</v>
      </c>
      <c r="F69" t="s" s="68">
        <v>156</v>
      </c>
      <c r="G69" s="69">
        <v>4</v>
      </c>
      <c r="H69" s="70">
        <v>1</v>
      </c>
      <c r="I69" s="71">
        <v>1</v>
      </c>
      <c r="J69" t="s" s="117">
        <v>154</v>
      </c>
      <c r="K69" s="71">
        <f>SUM(H69:H71)</f>
        <v>3</v>
      </c>
      <c r="L69" s="95"/>
    </row>
    <row r="70" ht="16.5" customHeight="1">
      <c r="A70" s="63"/>
      <c r="B70" t="s" s="64">
        <v>29</v>
      </c>
      <c r="C70" s="65"/>
      <c r="D70" t="s" s="66">
        <v>176</v>
      </c>
      <c r="E70" t="s" s="67">
        <v>177</v>
      </c>
      <c r="F70" t="s" s="68">
        <v>178</v>
      </c>
      <c r="G70" s="69">
        <v>4</v>
      </c>
      <c r="H70" s="70">
        <v>1</v>
      </c>
      <c r="I70" s="71">
        <v>1</v>
      </c>
      <c r="J70" t="s" s="117">
        <v>567</v>
      </c>
      <c r="K70" s="71">
        <v>1</v>
      </c>
      <c r="L70" s="71">
        <v>1</v>
      </c>
    </row>
    <row r="71" ht="16.5" customHeight="1">
      <c r="A71" s="63"/>
      <c r="B71" t="s" s="64">
        <v>29</v>
      </c>
      <c r="C71" s="65"/>
      <c r="D71" t="s" s="64">
        <v>154</v>
      </c>
      <c r="E71" t="s" s="67">
        <v>163</v>
      </c>
      <c r="F71" t="s" s="68">
        <v>164</v>
      </c>
      <c r="G71" s="69">
        <v>4</v>
      </c>
      <c r="H71" s="70">
        <v>1</v>
      </c>
      <c r="I71" s="71">
        <v>1</v>
      </c>
      <c r="J71" s="95"/>
      <c r="K71" s="95"/>
      <c r="L71" s="95"/>
    </row>
    <row r="72" ht="16.5" customHeight="1">
      <c r="A72" s="63"/>
      <c r="B72" t="s" s="64">
        <v>29</v>
      </c>
      <c r="C72" s="65"/>
      <c r="D72" t="s" s="64">
        <v>97</v>
      </c>
      <c r="E72" t="s" s="67">
        <v>123</v>
      </c>
      <c r="F72" t="s" s="68">
        <v>124</v>
      </c>
      <c r="G72" s="69">
        <v>4</v>
      </c>
      <c r="H72" s="70">
        <v>1</v>
      </c>
      <c r="I72" s="71">
        <v>0</v>
      </c>
      <c r="J72" s="95"/>
      <c r="K72" s="95"/>
      <c r="L72" s="95"/>
    </row>
    <row r="73" ht="16.5" customHeight="1">
      <c r="A73" s="63"/>
      <c r="B73" t="s" s="64">
        <v>29</v>
      </c>
      <c r="C73" s="65"/>
      <c r="D73" t="s" s="64">
        <v>154</v>
      </c>
      <c r="E73" t="s" s="67">
        <v>167</v>
      </c>
      <c r="F73" t="s" s="68">
        <v>168</v>
      </c>
      <c r="G73" s="69">
        <v>4</v>
      </c>
      <c r="H73" s="70">
        <v>2</v>
      </c>
      <c r="I73" t="s" s="117">
        <v>169</v>
      </c>
      <c r="J73" s="95"/>
      <c r="K73" s="95"/>
      <c r="L73" s="95"/>
    </row>
    <row r="74" ht="16.5" customHeight="1">
      <c r="A74" t="s" s="132">
        <v>195</v>
      </c>
      <c r="B74" t="s" s="64">
        <v>29</v>
      </c>
      <c r="C74" s="65"/>
      <c r="D74" s="65"/>
      <c r="E74" t="s" s="67">
        <v>196</v>
      </c>
      <c r="F74" t="s" s="68">
        <v>197</v>
      </c>
      <c r="G74" s="69">
        <v>4</v>
      </c>
      <c r="H74" s="70">
        <v>14</v>
      </c>
      <c r="I74" t="s" s="117">
        <v>169</v>
      </c>
      <c r="J74" s="95"/>
      <c r="K74" s="95"/>
      <c r="L74" s="95"/>
    </row>
    <row r="75" ht="16.5" customHeight="1">
      <c r="A75" t="s" s="132">
        <v>202</v>
      </c>
      <c r="B75" t="s" s="64">
        <v>29</v>
      </c>
      <c r="C75" s="65"/>
      <c r="D75" s="65"/>
      <c r="E75" t="s" s="67">
        <v>217</v>
      </c>
      <c r="F75" t="s" s="68">
        <v>218</v>
      </c>
      <c r="G75" s="69">
        <v>4</v>
      </c>
      <c r="H75" s="70">
        <v>4</v>
      </c>
      <c r="I75" t="s" s="117">
        <v>169</v>
      </c>
      <c r="J75" s="95"/>
      <c r="K75" s="95"/>
      <c r="L75" s="95"/>
    </row>
    <row r="76" ht="16.5" customHeight="1">
      <c r="A76" t="s" s="132">
        <v>224</v>
      </c>
      <c r="B76" t="s" s="64">
        <v>29</v>
      </c>
      <c r="C76" s="65"/>
      <c r="D76" s="65"/>
      <c r="E76" t="s" s="67">
        <v>234</v>
      </c>
      <c r="F76" t="s" s="68">
        <v>235</v>
      </c>
      <c r="G76" s="69">
        <v>4</v>
      </c>
      <c r="H76" s="70">
        <v>9</v>
      </c>
      <c r="I76" t="s" s="117">
        <v>169</v>
      </c>
      <c r="J76" s="95"/>
      <c r="K76" s="95"/>
      <c r="L76" s="95"/>
    </row>
    <row r="77" ht="16.5" customHeight="1">
      <c r="A77" t="s" s="140">
        <v>466</v>
      </c>
      <c r="B77" s="197"/>
      <c r="C77" s="197"/>
      <c r="D77" s="197"/>
      <c r="E77" t="s" s="143">
        <v>483</v>
      </c>
      <c r="F77" t="s" s="144">
        <v>484</v>
      </c>
      <c r="G77" s="145">
        <v>4</v>
      </c>
      <c r="H77" s="146">
        <v>40</v>
      </c>
      <c r="I77" s="198"/>
      <c r="J77" s="95"/>
      <c r="K77" s="95"/>
      <c r="L77" s="95"/>
    </row>
    <row r="78" ht="16.5" customHeight="1">
      <c r="A78" t="s" s="280">
        <v>420</v>
      </c>
      <c r="B78" t="s" s="171">
        <v>298</v>
      </c>
      <c r="C78" s="172"/>
      <c r="D78" s="172"/>
      <c r="E78" t="s" s="281">
        <v>448</v>
      </c>
      <c r="F78" t="s" s="282">
        <v>449</v>
      </c>
      <c r="G78" s="49">
        <v>4</v>
      </c>
      <c r="H78" t="s" s="283">
        <v>364</v>
      </c>
      <c r="I78" t="s" s="284">
        <v>169</v>
      </c>
      <c r="J78" s="95"/>
      <c r="K78" s="95"/>
      <c r="L78" s="95"/>
    </row>
    <row r="79" ht="16.5" customHeight="1">
      <c r="A79" t="s" s="239">
        <v>487</v>
      </c>
      <c r="B79" s="240"/>
      <c r="C79" s="240"/>
      <c r="D79" s="240"/>
      <c r="E79" t="s" s="285">
        <v>323</v>
      </c>
      <c r="F79" t="s" s="285">
        <v>515</v>
      </c>
      <c r="G79" s="145">
        <v>4</v>
      </c>
      <c r="H79" t="s" s="286">
        <v>284</v>
      </c>
      <c r="I79" s="287"/>
      <c r="J79" s="198"/>
      <c r="K79" s="198"/>
      <c r="L79" s="198"/>
    </row>
    <row r="80" ht="16.5" customHeight="1">
      <c r="A80" s="151"/>
      <c r="B80" t="s" s="288">
        <v>281</v>
      </c>
      <c r="C80" s="289"/>
      <c r="D80" s="289"/>
      <c r="E80" t="s" s="154">
        <v>313</v>
      </c>
      <c r="F80" t="s" s="155">
        <v>283</v>
      </c>
      <c r="G80" s="49">
        <v>4</v>
      </c>
      <c r="H80" t="s" s="157">
        <v>581</v>
      </c>
      <c r="I80" t="s" s="25">
        <v>169</v>
      </c>
      <c r="J80" s="195"/>
      <c r="K80" s="195"/>
      <c r="L80" s="195"/>
    </row>
    <row r="81" ht="16.5" customHeight="1">
      <c r="A81" t="s" s="131">
        <v>404</v>
      </c>
      <c r="B81" t="s" s="177">
        <v>298</v>
      </c>
      <c r="C81" s="178"/>
      <c r="D81" s="178"/>
      <c r="E81" t="s" s="47">
        <v>416</v>
      </c>
      <c r="F81" t="s" s="48">
        <v>417</v>
      </c>
      <c r="G81" s="69">
        <v>4</v>
      </c>
      <c r="H81" s="50">
        <v>100</v>
      </c>
      <c r="I81" t="s" s="279">
        <v>169</v>
      </c>
      <c r="J81" s="95"/>
      <c r="K81" s="95"/>
      <c r="L81" s="95"/>
    </row>
    <row r="82" ht="16.5" customHeight="1">
      <c r="A82" t="s" s="132">
        <v>260</v>
      </c>
      <c r="B82" t="s" s="64">
        <v>29</v>
      </c>
      <c r="C82" t="s" s="64">
        <v>261</v>
      </c>
      <c r="D82" s="65"/>
      <c r="E82" t="s" s="67">
        <v>262</v>
      </c>
      <c r="F82" t="s" s="68">
        <v>263</v>
      </c>
      <c r="G82" s="69">
        <v>4</v>
      </c>
      <c r="H82" s="70">
        <v>18</v>
      </c>
      <c r="I82" t="s" s="117">
        <v>169</v>
      </c>
      <c r="J82" s="95"/>
      <c r="K82" s="95"/>
      <c r="L82" s="95"/>
    </row>
    <row r="83" ht="16.5" customHeight="1">
      <c r="A83" t="s" s="132">
        <v>396</v>
      </c>
      <c r="B83" t="s" s="177">
        <v>298</v>
      </c>
      <c r="C83" s="178"/>
      <c r="D83" t="s" s="177">
        <v>397</v>
      </c>
      <c r="E83" t="s" s="67">
        <v>48</v>
      </c>
      <c r="F83" t="s" s="68">
        <v>401</v>
      </c>
      <c r="G83" s="69">
        <v>4</v>
      </c>
      <c r="H83" s="70">
        <v>11</v>
      </c>
      <c r="I83" s="71">
        <v>4</v>
      </c>
      <c r="J83" t="s" s="117">
        <v>582</v>
      </c>
      <c r="K83" s="71">
        <v>11</v>
      </c>
      <c r="L83" s="71">
        <v>4</v>
      </c>
    </row>
    <row r="84" ht="16.5" customHeight="1">
      <c r="A84" t="s" s="140">
        <v>267</v>
      </c>
      <c r="B84" t="s" s="64">
        <v>29</v>
      </c>
      <c r="C84" t="s" s="64">
        <v>268</v>
      </c>
      <c r="D84" s="65"/>
      <c r="E84" t="s" s="143">
        <v>277</v>
      </c>
      <c r="F84" t="s" s="144">
        <v>278</v>
      </c>
      <c r="G84" s="69">
        <v>4</v>
      </c>
      <c r="H84" s="146">
        <v>1</v>
      </c>
      <c r="I84" t="s" s="147">
        <v>169</v>
      </c>
      <c r="J84" s="95"/>
      <c r="K84" s="95"/>
      <c r="L84" s="95"/>
    </row>
    <row r="85" ht="16.5" customHeight="1">
      <c r="A85" t="s" s="131">
        <v>451</v>
      </c>
      <c r="B85" t="s" s="177">
        <v>298</v>
      </c>
      <c r="C85" s="178"/>
      <c r="D85" s="178"/>
      <c r="E85" t="s" s="47">
        <v>452</v>
      </c>
      <c r="F85" t="s" s="48">
        <v>453</v>
      </c>
      <c r="G85" s="69">
        <v>4</v>
      </c>
      <c r="H85" s="50">
        <v>1</v>
      </c>
      <c r="I85" t="s" s="279">
        <v>169</v>
      </c>
      <c r="J85" s="95"/>
      <c r="K85" s="95"/>
      <c r="L85" s="95"/>
    </row>
    <row r="86" ht="16.5" customHeight="1">
      <c r="A86" t="s" s="132">
        <v>457</v>
      </c>
      <c r="B86" t="s" s="290">
        <v>298</v>
      </c>
      <c r="C86" s="291"/>
      <c r="D86" s="193"/>
      <c r="E86" t="s" s="143">
        <v>462</v>
      </c>
      <c r="F86" t="s" s="144">
        <v>463</v>
      </c>
      <c r="G86" s="292">
        <v>4</v>
      </c>
      <c r="H86" s="70">
        <v>2</v>
      </c>
      <c r="I86" t="s" s="147">
        <v>169</v>
      </c>
      <c r="J86" s="95"/>
      <c r="K86" s="95"/>
      <c r="L86" s="95"/>
    </row>
    <row r="87" ht="17" customHeight="1">
      <c r="A87" t="s" s="33">
        <v>568</v>
      </c>
      <c r="B87" s="264">
        <f>SUM(H53:H66)+85+SUM(H68:H76)+350+SUM(H79:H85)+65</f>
        <v>810</v>
      </c>
      <c r="C87" t="s" s="33">
        <v>583</v>
      </c>
      <c r="D87" s="87"/>
      <c r="E87" s="87"/>
      <c r="F87" s="87"/>
      <c r="G87" s="83"/>
      <c r="H87" s="188"/>
      <c r="I87" s="87"/>
      <c r="J87" t="s" s="263">
        <v>569</v>
      </c>
      <c r="K87" s="265">
        <f>SUM(K53:K86)</f>
        <v>104</v>
      </c>
      <c r="L87" s="265">
        <f>SUM(L53:L86)</f>
        <v>68</v>
      </c>
    </row>
    <row r="88" ht="17" customHeight="1">
      <c r="A88" t="s" s="33">
        <v>584</v>
      </c>
      <c r="B88" s="264">
        <v>85</v>
      </c>
      <c r="C88" s="15"/>
      <c r="D88" s="262"/>
      <c r="E88" s="83"/>
      <c r="F88" s="119"/>
      <c r="G88" s="83"/>
      <c r="H88" s="188"/>
      <c r="I88" s="188"/>
      <c r="J88" s="188"/>
      <c r="K88" t="s" s="263">
        <v>570</v>
      </c>
      <c r="L88" t="s" s="263">
        <v>571</v>
      </c>
    </row>
    <row r="89" ht="16.5" customHeight="1">
      <c r="A89" t="s" s="33">
        <v>572</v>
      </c>
      <c r="B89" s="264">
        <f>SUM(H53:H66)</f>
        <v>131</v>
      </c>
      <c r="C89" s="83"/>
      <c r="D89" s="262"/>
      <c r="E89" s="83"/>
      <c r="F89" s="119"/>
      <c r="G89" s="83"/>
      <c r="H89" s="188"/>
      <c r="I89" s="188"/>
      <c r="J89" t="s" s="263">
        <v>573</v>
      </c>
      <c r="K89" s="188"/>
      <c r="L89" s="188"/>
    </row>
    <row r="90" ht="16.5" customHeight="1">
      <c r="A90" t="s" s="33">
        <v>574</v>
      </c>
      <c r="B90" s="83">
        <f>SUM(H68:H76)+350+H79+H80</f>
      </c>
      <c r="C90" s="83"/>
      <c r="D90" s="262"/>
      <c r="E90" s="83"/>
      <c r="F90" s="119"/>
      <c r="G90" s="83"/>
      <c r="H90" s="188"/>
      <c r="I90" s="188"/>
      <c r="J90" t="s" s="263">
        <v>420</v>
      </c>
      <c r="K90" s="265">
        <f>H76+350</f>
        <v>359</v>
      </c>
      <c r="L90" s="188"/>
    </row>
    <row r="91" ht="16.5" customHeight="1">
      <c r="A91" t="s" s="266">
        <v>575</v>
      </c>
      <c r="B91" s="264">
        <f>H84+H85+65</f>
        <v>67</v>
      </c>
      <c r="C91" t="s" s="33">
        <v>583</v>
      </c>
      <c r="D91" s="262"/>
      <c r="E91" s="83"/>
      <c r="F91" s="119"/>
      <c r="G91" s="83"/>
      <c r="H91" s="188"/>
      <c r="I91" s="188"/>
      <c r="J91" t="s" s="263">
        <v>576</v>
      </c>
      <c r="K91" s="265">
        <f>SUM(H62:H64)</f>
        <v>37</v>
      </c>
      <c r="L91" s="188"/>
    </row>
    <row r="92" ht="16.5" customHeight="1">
      <c r="A92" t="s" s="33">
        <v>573</v>
      </c>
      <c r="B92" s="264">
        <f>SUM(H81:H83)</f>
        <v>129</v>
      </c>
      <c r="C92" s="83"/>
      <c r="D92" s="262"/>
      <c r="E92" s="83"/>
      <c r="F92" s="119"/>
      <c r="G92" s="83"/>
      <c r="H92" s="188"/>
      <c r="I92" s="188"/>
      <c r="J92" t="s" s="263">
        <v>579</v>
      </c>
      <c r="K92" s="265">
        <f>SUM(H84:H85)+65</f>
        <v>67</v>
      </c>
      <c r="L92" s="188"/>
    </row>
    <row r="93" ht="16.5" customHeight="1">
      <c r="A93" s="83"/>
      <c r="B93" s="83"/>
      <c r="C93" s="83"/>
      <c r="D93" s="262"/>
      <c r="E93" s="83"/>
      <c r="F93" s="119"/>
      <c r="G93" s="83"/>
      <c r="H93" s="188"/>
      <c r="I93" s="188"/>
      <c r="J93" t="s" s="263">
        <v>466</v>
      </c>
      <c r="K93" s="265">
        <f>SUM(H81:H83)</f>
        <v>129</v>
      </c>
      <c r="L93" s="188"/>
    </row>
    <row r="94" ht="16.5" customHeight="1">
      <c r="A94" s="83"/>
      <c r="B94" s="83"/>
      <c r="C94" s="83"/>
      <c r="D94" s="262"/>
      <c r="E94" s="83"/>
      <c r="F94" s="119"/>
      <c r="G94" s="83"/>
      <c r="H94" s="188"/>
      <c r="I94" s="188"/>
      <c r="J94" t="s" s="263">
        <v>585</v>
      </c>
      <c r="K94" s="265">
        <f>SUM(H65:H66)</f>
        <v>36</v>
      </c>
      <c r="L94" s="188"/>
    </row>
    <row r="95" ht="16.5" customHeight="1">
      <c r="A95" s="83"/>
      <c r="B95" s="83"/>
      <c r="C95" s="83"/>
      <c r="D95" s="262"/>
      <c r="E95" s="83"/>
      <c r="F95" s="119"/>
      <c r="G95" s="83"/>
      <c r="H95" s="188"/>
      <c r="I95" s="188"/>
      <c r="J95" t="s" s="263">
        <v>586</v>
      </c>
      <c r="K95" s="265">
        <v>85</v>
      </c>
      <c r="L95" s="188"/>
    </row>
    <row r="96" ht="16.5" customHeight="1">
      <c r="A96" s="83"/>
      <c r="B96" s="83"/>
      <c r="C96" s="83"/>
      <c r="D96" s="262"/>
      <c r="E96" s="83"/>
      <c r="F96" s="119"/>
      <c r="G96" s="83"/>
      <c r="H96" s="188"/>
      <c r="I96" s="188"/>
      <c r="J96" t="s" s="263">
        <v>578</v>
      </c>
      <c r="K96" s="188">
        <f>H74+H75+H79+H80</f>
      </c>
      <c r="L96" s="188"/>
    </row>
    <row r="97" ht="17.5" customHeight="1">
      <c r="A97" s="267"/>
      <c r="B97" s="267"/>
      <c r="C97" s="267"/>
      <c r="D97" s="268"/>
      <c r="E97" s="267"/>
      <c r="F97" s="269"/>
      <c r="G97" s="267"/>
      <c r="H97" s="270"/>
      <c r="I97" s="270"/>
      <c r="J97" s="270"/>
      <c r="K97" s="270"/>
      <c r="L97" s="270"/>
    </row>
    <row r="98" ht="17.5" customHeight="1">
      <c r="A98" s="273"/>
      <c r="B98" s="273"/>
      <c r="C98" s="273"/>
      <c r="D98" s="274"/>
      <c r="E98" s="273"/>
      <c r="F98" s="275"/>
      <c r="G98" s="273"/>
      <c r="H98" s="276"/>
      <c r="I98" s="276"/>
      <c r="J98" s="276"/>
      <c r="K98" s="276"/>
      <c r="L98" s="276"/>
    </row>
    <row r="99" ht="34" customHeight="1">
      <c r="A99" t="s" s="33">
        <v>587</v>
      </c>
      <c r="B99" s="218"/>
      <c r="C99" s="218"/>
      <c r="D99" s="277"/>
      <c r="E99" s="83"/>
      <c r="F99" s="119"/>
      <c r="G99" s="218"/>
      <c r="H99" s="188"/>
      <c r="I99" s="188"/>
      <c r="J99" s="188"/>
      <c r="K99" t="s" s="278">
        <v>555</v>
      </c>
      <c r="L99" t="s" s="252">
        <v>556</v>
      </c>
    </row>
    <row r="100" ht="16.5" customHeight="1">
      <c r="A100" s="63"/>
      <c r="B100" t="s" s="64">
        <v>29</v>
      </c>
      <c r="C100" s="65"/>
      <c r="D100" t="s" s="64">
        <v>97</v>
      </c>
      <c r="E100" t="s" s="67">
        <v>98</v>
      </c>
      <c r="F100" t="s" s="68">
        <v>99</v>
      </c>
      <c r="G100" s="90">
        <v>3</v>
      </c>
      <c r="H100" s="70">
        <f>5*12+1</f>
        <v>61</v>
      </c>
      <c r="I100" s="71">
        <v>43</v>
      </c>
      <c r="J100" t="s" s="117">
        <v>559</v>
      </c>
      <c r="K100" s="71">
        <f>SUM(H100:H103)</f>
        <v>109</v>
      </c>
      <c r="L100" s="71">
        <f>SUM(I100:I103)</f>
        <v>88</v>
      </c>
    </row>
    <row r="101" ht="16.5" customHeight="1">
      <c r="A101" s="63"/>
      <c r="B101" t="s" s="64">
        <v>29</v>
      </c>
      <c r="C101" s="65"/>
      <c r="D101" t="s" s="64">
        <v>97</v>
      </c>
      <c r="E101" t="s" s="67">
        <v>105</v>
      </c>
      <c r="F101" t="s" s="68">
        <v>106</v>
      </c>
      <c r="G101" s="90">
        <v>3</v>
      </c>
      <c r="H101" s="70">
        <v>7</v>
      </c>
      <c r="I101" s="71">
        <v>7</v>
      </c>
      <c r="J101" s="198"/>
      <c r="K101" s="198"/>
      <c r="L101" s="198"/>
    </row>
    <row r="102" ht="16.5" customHeight="1">
      <c r="A102" s="63"/>
      <c r="B102" t="s" s="64">
        <v>29</v>
      </c>
      <c r="C102" s="65"/>
      <c r="D102" t="s" s="64">
        <v>55</v>
      </c>
      <c r="E102" t="s" s="67">
        <v>56</v>
      </c>
      <c r="F102" t="s" s="68">
        <v>57</v>
      </c>
      <c r="G102" s="90">
        <v>3</v>
      </c>
      <c r="H102" s="70">
        <v>29</v>
      </c>
      <c r="I102" s="71">
        <v>28</v>
      </c>
      <c r="J102" t="s" s="279">
        <v>557</v>
      </c>
      <c r="K102" s="51">
        <f>SUM(H102:H105)</f>
        <v>52</v>
      </c>
      <c r="L102" s="51">
        <f>SUM(I102:I105)</f>
        <v>38</v>
      </c>
    </row>
    <row r="103" ht="16.5" customHeight="1">
      <c r="A103" s="63"/>
      <c r="B103" t="s" s="64">
        <v>29</v>
      </c>
      <c r="C103" s="65"/>
      <c r="D103" t="s" s="64">
        <v>55</v>
      </c>
      <c r="E103" t="s" s="67">
        <v>67</v>
      </c>
      <c r="F103" t="s" s="68">
        <v>68</v>
      </c>
      <c r="G103" s="90">
        <v>3</v>
      </c>
      <c r="H103" s="70">
        <v>12</v>
      </c>
      <c r="I103" s="71">
        <v>10</v>
      </c>
      <c r="J103" s="95"/>
      <c r="K103" s="95"/>
      <c r="L103" s="95"/>
    </row>
    <row r="104" ht="16.5" customHeight="1">
      <c r="A104" t="s" s="132">
        <v>267</v>
      </c>
      <c r="B104" t="s" s="64">
        <v>29</v>
      </c>
      <c r="C104" t="s" s="64">
        <v>268</v>
      </c>
      <c r="D104" s="65"/>
      <c r="E104" t="s" s="67">
        <v>269</v>
      </c>
      <c r="F104" t="s" s="68">
        <v>270</v>
      </c>
      <c r="G104" s="90">
        <v>3</v>
      </c>
      <c r="H104" s="70">
        <v>1</v>
      </c>
      <c r="I104" t="s" s="117">
        <v>169</v>
      </c>
      <c r="J104" s="95"/>
      <c r="K104" s="95"/>
      <c r="L104" s="95"/>
    </row>
    <row r="105" ht="16.5" customHeight="1">
      <c r="A105" t="s" s="132">
        <v>202</v>
      </c>
      <c r="B105" t="s" s="64">
        <v>29</v>
      </c>
      <c r="C105" s="65"/>
      <c r="D105" s="65"/>
      <c r="E105" t="s" s="67">
        <v>203</v>
      </c>
      <c r="F105" t="s" s="68">
        <v>204</v>
      </c>
      <c r="G105" s="90">
        <v>3</v>
      </c>
      <c r="H105" s="70">
        <v>10</v>
      </c>
      <c r="I105" t="s" s="117">
        <v>169</v>
      </c>
      <c r="J105" s="95"/>
      <c r="K105" s="95"/>
      <c r="L105" s="95"/>
    </row>
    <row r="106" ht="16.5" customHeight="1">
      <c r="A106" t="s" s="132">
        <v>224</v>
      </c>
      <c r="B106" t="s" s="64">
        <v>29</v>
      </c>
      <c r="C106" s="65"/>
      <c r="D106" s="65"/>
      <c r="E106" t="s" s="67">
        <v>225</v>
      </c>
      <c r="F106" t="s" s="68">
        <v>226</v>
      </c>
      <c r="G106" s="90">
        <v>3</v>
      </c>
      <c r="H106" s="70">
        <v>1</v>
      </c>
      <c r="I106" t="s" s="117">
        <v>169</v>
      </c>
      <c r="J106" s="95"/>
      <c r="K106" s="95"/>
      <c r="L106" s="95"/>
    </row>
    <row r="107" ht="16.5" customHeight="1">
      <c r="A107" s="63"/>
      <c r="B107" t="s" s="177">
        <v>298</v>
      </c>
      <c r="C107" s="178"/>
      <c r="D107" t="s" s="177">
        <v>366</v>
      </c>
      <c r="E107" t="s" s="67">
        <v>367</v>
      </c>
      <c r="F107" t="s" s="68">
        <v>368</v>
      </c>
      <c r="G107" s="90">
        <v>3</v>
      </c>
      <c r="H107" s="70">
        <v>1</v>
      </c>
      <c r="I107" s="71">
        <v>1</v>
      </c>
      <c r="J107" t="s" s="117">
        <v>560</v>
      </c>
      <c r="K107" s="71">
        <f>SUM(H107:H109)</f>
        <v>3</v>
      </c>
      <c r="L107" s="71">
        <f>SUM(I107:I109)</f>
        <v>1</v>
      </c>
    </row>
    <row r="108" ht="16.5" customHeight="1">
      <c r="A108" t="s" s="132">
        <v>404</v>
      </c>
      <c r="B108" t="s" s="177">
        <v>298</v>
      </c>
      <c r="C108" s="178"/>
      <c r="D108" s="178"/>
      <c r="E108" t="s" s="67">
        <v>405</v>
      </c>
      <c r="F108" t="s" s="68">
        <v>406</v>
      </c>
      <c r="G108" s="90">
        <v>3</v>
      </c>
      <c r="H108" s="70">
        <v>1</v>
      </c>
      <c r="I108" t="s" s="117">
        <v>169</v>
      </c>
      <c r="J108" s="95"/>
      <c r="K108" s="95"/>
      <c r="L108" s="95"/>
    </row>
    <row r="109" ht="16.5" customHeight="1">
      <c r="A109" t="s" s="132">
        <v>457</v>
      </c>
      <c r="B109" t="s" s="177">
        <v>298</v>
      </c>
      <c r="C109" s="178"/>
      <c r="D109" s="178"/>
      <c r="E109" t="s" s="67">
        <v>458</v>
      </c>
      <c r="F109" t="s" s="68">
        <v>459</v>
      </c>
      <c r="G109" s="90">
        <v>3</v>
      </c>
      <c r="H109" s="70">
        <v>1</v>
      </c>
      <c r="I109" t="s" s="117">
        <v>169</v>
      </c>
      <c r="J109" s="95"/>
      <c r="K109" s="95"/>
      <c r="L109" s="95"/>
    </row>
    <row r="110" ht="16.5" customHeight="1">
      <c r="A110" t="s" s="140">
        <v>396</v>
      </c>
      <c r="B110" t="s" s="177">
        <v>298</v>
      </c>
      <c r="C110" s="178"/>
      <c r="D110" t="s" s="177">
        <v>397</v>
      </c>
      <c r="E110" t="s" s="143">
        <v>174</v>
      </c>
      <c r="F110" t="s" s="144">
        <v>398</v>
      </c>
      <c r="G110" s="90">
        <v>3</v>
      </c>
      <c r="H110" s="146">
        <v>10</v>
      </c>
      <c r="I110" s="257">
        <v>5</v>
      </c>
      <c r="J110" t="s" s="117">
        <v>582</v>
      </c>
      <c r="K110" s="71">
        <v>10</v>
      </c>
      <c r="L110" s="71">
        <v>5</v>
      </c>
    </row>
    <row r="111" ht="16.5" customHeight="1">
      <c r="A111" s="43"/>
      <c r="B111" t="s" s="177">
        <v>298</v>
      </c>
      <c r="C111" s="178"/>
      <c r="D111" t="s" s="177">
        <v>299</v>
      </c>
      <c r="E111" t="s" s="47">
        <v>300</v>
      </c>
      <c r="F111" t="s" s="48">
        <v>301</v>
      </c>
      <c r="G111" s="90">
        <v>3</v>
      </c>
      <c r="H111" s="50">
        <v>25</v>
      </c>
      <c r="I111" s="51">
        <v>25</v>
      </c>
      <c r="J111" t="s" s="117">
        <v>561</v>
      </c>
      <c r="K111" s="71">
        <v>25</v>
      </c>
      <c r="L111" s="71">
        <v>25</v>
      </c>
    </row>
    <row r="112" ht="16.5" customHeight="1">
      <c r="A112" s="63"/>
      <c r="B112" t="s" s="177">
        <v>298</v>
      </c>
      <c r="C112" s="178"/>
      <c r="D112" t="s" s="177">
        <v>354</v>
      </c>
      <c r="E112" t="s" s="67">
        <v>355</v>
      </c>
      <c r="F112" t="s" s="68">
        <v>356</v>
      </c>
      <c r="G112" s="90">
        <v>3</v>
      </c>
      <c r="H112" s="70">
        <v>4</v>
      </c>
      <c r="I112" s="71">
        <v>1</v>
      </c>
      <c r="J112" t="s" s="117">
        <v>565</v>
      </c>
      <c r="K112" s="71">
        <v>4</v>
      </c>
      <c r="L112" s="71">
        <v>1</v>
      </c>
    </row>
    <row r="113" ht="16.5" customHeight="1">
      <c r="A113" s="129"/>
      <c r="B113" t="s" s="192">
        <v>298</v>
      </c>
      <c r="C113" s="193"/>
      <c r="D113" t="s" s="293">
        <v>380</v>
      </c>
      <c r="E113" t="s" s="143">
        <v>381</v>
      </c>
      <c r="F113" t="s" s="144">
        <v>382</v>
      </c>
      <c r="G113" s="206">
        <v>3</v>
      </c>
      <c r="H113" s="146">
        <v>4</v>
      </c>
      <c r="I113" s="257">
        <v>3</v>
      </c>
      <c r="J113" t="s" s="117">
        <v>564</v>
      </c>
      <c r="K113" s="71">
        <f>SUM(H113:H114)</f>
        <v>454</v>
      </c>
      <c r="L113" s="71">
        <f>SUM(I113:I114)</f>
        <v>3</v>
      </c>
    </row>
    <row r="114" ht="16.5" customHeight="1">
      <c r="A114" t="s" s="201">
        <v>487</v>
      </c>
      <c r="B114" s="202"/>
      <c r="C114" s="202"/>
      <c r="D114" s="202"/>
      <c r="E114" t="s" s="154">
        <v>274</v>
      </c>
      <c r="F114" t="s" s="155">
        <v>489</v>
      </c>
      <c r="G114" s="203">
        <v>3</v>
      </c>
      <c r="H114" s="164">
        <v>450</v>
      </c>
      <c r="I114" s="26"/>
      <c r="J114" s="95"/>
      <c r="K114" s="95"/>
      <c r="L114" s="95"/>
    </row>
    <row r="115" ht="16.5" customHeight="1">
      <c r="A115" s="151"/>
      <c r="B115" t="s" s="64">
        <v>29</v>
      </c>
      <c r="C115" s="65"/>
      <c r="D115" t="s" s="64">
        <v>55</v>
      </c>
      <c r="E115" t="s" s="154">
        <v>492</v>
      </c>
      <c r="F115" t="s" s="155">
        <v>493</v>
      </c>
      <c r="G115" s="203">
        <v>3</v>
      </c>
      <c r="H115" s="164">
        <v>12</v>
      </c>
      <c r="I115" s="204">
        <v>7</v>
      </c>
      <c r="J115" s="95"/>
      <c r="K115" s="95"/>
      <c r="L115" s="95"/>
    </row>
    <row r="116" ht="16.5" customHeight="1">
      <c r="A116" s="151"/>
      <c r="B116" t="s" s="177">
        <v>298</v>
      </c>
      <c r="C116" s="178"/>
      <c r="D116" t="s" s="177">
        <v>366</v>
      </c>
      <c r="E116" t="s" s="154">
        <v>494</v>
      </c>
      <c r="F116" t="s" s="155">
        <v>495</v>
      </c>
      <c r="G116" s="173">
        <v>3</v>
      </c>
      <c r="H116" s="164">
        <v>2</v>
      </c>
      <c r="I116" s="204">
        <v>2</v>
      </c>
      <c r="J116" s="95"/>
      <c r="K116" s="95"/>
      <c r="L116" s="95"/>
    </row>
    <row r="117" ht="16.5" customHeight="1">
      <c r="A117" s="43"/>
      <c r="B117" t="s" s="64">
        <v>29</v>
      </c>
      <c r="C117" s="65"/>
      <c r="D117" t="s" s="64">
        <v>97</v>
      </c>
      <c r="E117" t="s" s="154">
        <v>496</v>
      </c>
      <c r="F117" t="s" s="155">
        <v>497</v>
      </c>
      <c r="G117" s="206">
        <v>3</v>
      </c>
      <c r="H117" s="164">
        <v>14</v>
      </c>
      <c r="I117" s="204">
        <v>4</v>
      </c>
      <c r="J117" s="95"/>
      <c r="K117" s="95"/>
      <c r="L117" s="95"/>
    </row>
    <row r="118" ht="16.5" customHeight="1">
      <c r="A118" t="s" s="132">
        <v>396</v>
      </c>
      <c r="B118" t="s" s="177">
        <v>298</v>
      </c>
      <c r="C118" s="178"/>
      <c r="D118" t="s" s="177">
        <v>397</v>
      </c>
      <c r="E118" t="s" s="154">
        <v>498</v>
      </c>
      <c r="F118" t="s" s="155">
        <v>499</v>
      </c>
      <c r="G118" s="203">
        <v>3</v>
      </c>
      <c r="H118" s="164">
        <v>2</v>
      </c>
      <c r="I118" s="204">
        <v>2</v>
      </c>
      <c r="J118" t="s" s="117">
        <v>582</v>
      </c>
      <c r="K118" s="71">
        <v>2</v>
      </c>
      <c r="L118" s="71">
        <v>2</v>
      </c>
    </row>
    <row r="119" ht="16.5" customHeight="1">
      <c r="A119" t="s" s="132">
        <v>420</v>
      </c>
      <c r="B119" t="s" s="177">
        <v>298</v>
      </c>
      <c r="C119" s="178"/>
      <c r="D119" s="178"/>
      <c r="E119" t="s" s="154">
        <v>500</v>
      </c>
      <c r="F119" t="s" s="155">
        <v>501</v>
      </c>
      <c r="G119" s="203">
        <v>3</v>
      </c>
      <c r="H119" s="164">
        <v>34</v>
      </c>
      <c r="I119" s="26"/>
      <c r="J119" s="95"/>
      <c r="K119" s="95"/>
      <c r="L119" s="95"/>
    </row>
    <row r="120" ht="16.5" customHeight="1">
      <c r="A120" t="s" s="132">
        <v>502</v>
      </c>
      <c r="B120" s="178"/>
      <c r="C120" s="178"/>
      <c r="D120" t="s" s="177">
        <v>397</v>
      </c>
      <c r="E120" t="s" s="47">
        <v>503</v>
      </c>
      <c r="F120" t="s" s="48">
        <v>504</v>
      </c>
      <c r="G120" s="173">
        <v>3</v>
      </c>
      <c r="H120" s="50">
        <v>1</v>
      </c>
      <c r="I120" s="294">
        <v>1</v>
      </c>
      <c r="J120" t="s" s="183">
        <v>582</v>
      </c>
      <c r="K120" s="71">
        <v>1</v>
      </c>
      <c r="L120" s="71">
        <v>1</v>
      </c>
    </row>
    <row r="121" ht="16.5" customHeight="1">
      <c r="A121" t="s" s="140">
        <v>420</v>
      </c>
      <c r="B121" t="s" s="192">
        <v>298</v>
      </c>
      <c r="C121" s="193"/>
      <c r="D121" s="193"/>
      <c r="E121" t="s" s="143">
        <v>421</v>
      </c>
      <c r="F121" t="s" s="144">
        <v>422</v>
      </c>
      <c r="G121" s="206">
        <v>3</v>
      </c>
      <c r="H121" s="146">
        <v>33</v>
      </c>
      <c r="I121" t="s" s="147">
        <v>169</v>
      </c>
      <c r="J121" s="95"/>
      <c r="K121" s="95"/>
      <c r="L121" s="95"/>
    </row>
    <row r="122" ht="16.5" customHeight="1">
      <c r="A122" t="s" s="131">
        <v>466</v>
      </c>
      <c r="B122" s="194"/>
      <c r="C122" s="194"/>
      <c r="D122" s="194"/>
      <c r="E122" t="s" s="47">
        <v>467</v>
      </c>
      <c r="F122" t="s" s="48">
        <v>468</v>
      </c>
      <c r="G122" s="173">
        <v>3</v>
      </c>
      <c r="H122" s="50">
        <v>10</v>
      </c>
      <c r="I122" s="195"/>
      <c r="J122" s="95"/>
      <c r="K122" s="95"/>
      <c r="L122" s="95"/>
    </row>
    <row r="123" ht="16.5" customHeight="1">
      <c r="A123" s="63"/>
      <c r="B123" t="s" s="64">
        <v>29</v>
      </c>
      <c r="C123" s="65"/>
      <c r="D123" t="s" s="64">
        <v>55</v>
      </c>
      <c r="E123" t="s" s="67">
        <v>75</v>
      </c>
      <c r="F123" t="s" s="68">
        <v>76</v>
      </c>
      <c r="G123" s="90">
        <v>3</v>
      </c>
      <c r="H123" s="70">
        <v>4</v>
      </c>
      <c r="I123" s="71">
        <v>2</v>
      </c>
      <c r="J123" s="95"/>
      <c r="K123" s="95"/>
      <c r="L123" s="95"/>
    </row>
    <row r="124" ht="16.5" customHeight="1">
      <c r="A124" t="s" s="132">
        <v>202</v>
      </c>
      <c r="B124" t="s" s="64">
        <v>29</v>
      </c>
      <c r="C124" s="65"/>
      <c r="D124" s="65"/>
      <c r="E124" t="s" s="67">
        <v>212</v>
      </c>
      <c r="F124" t="s" s="68">
        <v>213</v>
      </c>
      <c r="G124" s="90">
        <v>3</v>
      </c>
      <c r="H124" s="70">
        <v>1</v>
      </c>
      <c r="I124" t="s" s="117">
        <v>169</v>
      </c>
      <c r="J124" s="95"/>
      <c r="K124" s="95"/>
      <c r="L124" s="95"/>
    </row>
    <row r="125" ht="16.5" customHeight="1">
      <c r="A125" s="63"/>
      <c r="B125" t="s" s="64">
        <v>29</v>
      </c>
      <c r="C125" s="65"/>
      <c r="D125" t="s" s="64">
        <v>97</v>
      </c>
      <c r="E125" t="s" s="67">
        <v>112</v>
      </c>
      <c r="F125" t="s" s="68">
        <v>113</v>
      </c>
      <c r="G125" s="90">
        <v>3</v>
      </c>
      <c r="H125" s="70">
        <v>2</v>
      </c>
      <c r="I125" s="71">
        <v>0</v>
      </c>
      <c r="J125" s="95"/>
      <c r="K125" s="95"/>
      <c r="L125" s="95"/>
    </row>
    <row r="126" ht="16.5" customHeight="1">
      <c r="A126" s="63"/>
      <c r="B126" t="s" s="177">
        <v>298</v>
      </c>
      <c r="C126" s="178"/>
      <c r="D126" t="s" s="177">
        <v>366</v>
      </c>
      <c r="E126" t="s" s="67">
        <v>373</v>
      </c>
      <c r="F126" t="s" s="68">
        <v>374</v>
      </c>
      <c r="G126" s="90">
        <v>3</v>
      </c>
      <c r="H126" s="70">
        <v>3</v>
      </c>
      <c r="I126" s="71">
        <v>3</v>
      </c>
      <c r="J126" s="95"/>
      <c r="K126" s="95"/>
      <c r="L126" s="95"/>
    </row>
    <row r="127" ht="16.5" customHeight="1">
      <c r="A127" s="63"/>
      <c r="B127" t="s" s="177">
        <v>298</v>
      </c>
      <c r="C127" s="178"/>
      <c r="D127" t="s" s="186">
        <v>380</v>
      </c>
      <c r="E127" t="s" s="67">
        <v>386</v>
      </c>
      <c r="F127" t="s" s="68">
        <v>387</v>
      </c>
      <c r="G127" s="90">
        <v>3</v>
      </c>
      <c r="H127" s="70">
        <v>1</v>
      </c>
      <c r="I127" s="71">
        <v>1</v>
      </c>
      <c r="J127" s="95"/>
      <c r="K127" s="95"/>
      <c r="L127" s="95"/>
    </row>
    <row r="128" ht="16.5" customHeight="1">
      <c r="A128" t="s" s="132">
        <v>420</v>
      </c>
      <c r="B128" t="s" s="177">
        <v>298</v>
      </c>
      <c r="C128" s="178"/>
      <c r="D128" s="178"/>
      <c r="E128" t="s" s="67">
        <v>427</v>
      </c>
      <c r="F128" t="s" s="68">
        <v>428</v>
      </c>
      <c r="G128" s="90">
        <v>3</v>
      </c>
      <c r="H128" s="70">
        <v>4</v>
      </c>
      <c r="I128" t="s" s="117">
        <v>169</v>
      </c>
      <c r="J128" s="95"/>
      <c r="K128" s="95"/>
      <c r="L128" s="95"/>
    </row>
    <row r="129" ht="16.5" customHeight="1">
      <c r="A129" t="s" s="140">
        <v>487</v>
      </c>
      <c r="B129" s="240"/>
      <c r="C129" s="240"/>
      <c r="D129" s="240"/>
      <c r="E129" t="s" s="143">
        <v>505</v>
      </c>
      <c r="F129" t="s" s="144">
        <v>506</v>
      </c>
      <c r="G129" s="206">
        <v>3</v>
      </c>
      <c r="H129" s="146">
        <v>81</v>
      </c>
      <c r="I129" s="198"/>
      <c r="J129" s="198"/>
      <c r="K129" s="198"/>
      <c r="L129" s="198"/>
    </row>
    <row r="130" ht="17" customHeight="1">
      <c r="A130" t="s" s="53">
        <v>568</v>
      </c>
      <c r="B130" s="258">
        <f>SUM(H100:H127)+H129+H128</f>
        <v>821</v>
      </c>
      <c r="C130" t="s" s="53">
        <v>583</v>
      </c>
      <c r="D130" s="87"/>
      <c r="E130" s="87"/>
      <c r="F130" s="87"/>
      <c r="G130" s="88"/>
      <c r="H130" s="259"/>
      <c r="I130" s="87"/>
      <c r="J130" t="s" s="260">
        <v>569</v>
      </c>
      <c r="K130" s="261">
        <f>SUM(K100:K129)</f>
        <v>660</v>
      </c>
      <c r="L130" s="261">
        <f>SUM(L100:L129)</f>
        <v>164</v>
      </c>
    </row>
    <row r="131" ht="17" customHeight="1">
      <c r="A131" s="15"/>
      <c r="B131" s="15"/>
      <c r="C131" s="15"/>
      <c r="D131" s="262"/>
      <c r="E131" s="83"/>
      <c r="F131" s="119"/>
      <c r="G131" s="83"/>
      <c r="H131" s="188"/>
      <c r="I131" s="188"/>
      <c r="J131" s="188"/>
      <c r="K131" t="s" s="263">
        <v>570</v>
      </c>
      <c r="L131" t="s" s="263">
        <v>571</v>
      </c>
    </row>
    <row r="132" ht="16.5" customHeight="1">
      <c r="A132" t="s" s="33">
        <v>572</v>
      </c>
      <c r="B132" s="264">
        <f>SUM(H100:H111)</f>
        <v>159</v>
      </c>
      <c r="C132" s="83"/>
      <c r="D132" s="262"/>
      <c r="E132" s="83"/>
      <c r="F132" s="119"/>
      <c r="G132" s="83"/>
      <c r="H132" s="188"/>
      <c r="I132" s="188"/>
      <c r="J132" t="s" s="263">
        <v>573</v>
      </c>
      <c r="K132" s="188"/>
      <c r="L132" s="188"/>
    </row>
    <row r="133" ht="16.5" customHeight="1">
      <c r="A133" t="s" s="33">
        <v>574</v>
      </c>
      <c r="B133" s="264">
        <f>SUM(H112:H120)+SUM(H122:H126)</f>
        <v>543</v>
      </c>
      <c r="C133" s="83"/>
      <c r="D133" s="262"/>
      <c r="E133" s="83"/>
      <c r="F133" s="119"/>
      <c r="G133" s="83"/>
      <c r="H133" s="188"/>
      <c r="I133" s="188"/>
      <c r="J133" t="s" s="263">
        <v>420</v>
      </c>
      <c r="K133" s="265">
        <f>H124+H125+H123</f>
        <v>7</v>
      </c>
      <c r="L133" s="188"/>
    </row>
    <row r="134" ht="16.5" customHeight="1">
      <c r="A134" t="s" s="266">
        <v>575</v>
      </c>
      <c r="B134" s="264">
        <f>H129+H128</f>
        <v>85</v>
      </c>
      <c r="C134" t="s" s="33">
        <v>583</v>
      </c>
      <c r="D134" s="262"/>
      <c r="E134" s="83"/>
      <c r="F134" s="119"/>
      <c r="G134" s="83"/>
      <c r="H134" s="188"/>
      <c r="I134" s="188"/>
      <c r="J134" t="s" s="263">
        <v>576</v>
      </c>
      <c r="K134" s="265">
        <f>SUM(H108:H110)</f>
        <v>12</v>
      </c>
      <c r="L134" s="188"/>
    </row>
    <row r="135" ht="16.5" customHeight="1">
      <c r="A135" t="s" s="33">
        <v>573</v>
      </c>
      <c r="B135" s="264">
        <v>10</v>
      </c>
      <c r="C135" s="83"/>
      <c r="D135" s="262"/>
      <c r="E135" s="83"/>
      <c r="F135" s="119"/>
      <c r="G135" s="83"/>
      <c r="H135" s="188"/>
      <c r="I135" s="188"/>
      <c r="J135" t="s" s="263">
        <v>579</v>
      </c>
      <c r="K135" s="265">
        <f>350+H129</f>
        <v>431</v>
      </c>
      <c r="L135" s="188"/>
    </row>
    <row r="136" ht="16.5" customHeight="1">
      <c r="A136" s="134"/>
      <c r="B136" s="83"/>
      <c r="C136" s="83"/>
      <c r="D136" s="83"/>
      <c r="E136" s="83"/>
      <c r="F136" s="83"/>
      <c r="G136" s="83"/>
      <c r="H136" s="188"/>
      <c r="I136" s="188"/>
      <c r="J136" t="s" s="263">
        <v>585</v>
      </c>
      <c r="K136" s="265">
        <f>H111</f>
        <v>25</v>
      </c>
      <c r="L136" s="188"/>
    </row>
    <row r="137" ht="16.5" customHeight="1">
      <c r="A137" s="134"/>
      <c r="B137" s="83"/>
      <c r="C137" s="83"/>
      <c r="D137" s="83"/>
      <c r="E137" s="83"/>
      <c r="F137" s="83"/>
      <c r="G137" s="83"/>
      <c r="H137" s="188"/>
      <c r="I137" s="188"/>
      <c r="J137" t="s" s="263">
        <v>578</v>
      </c>
      <c r="K137" s="265">
        <f>H122+H126</f>
        <v>13</v>
      </c>
      <c r="L137" s="188"/>
    </row>
    <row r="138" ht="16.5" customHeight="1">
      <c r="A138" s="134"/>
      <c r="B138" s="83"/>
      <c r="C138" s="83"/>
      <c r="D138" s="83"/>
      <c r="E138" s="83"/>
      <c r="F138" s="83"/>
      <c r="G138" s="83"/>
      <c r="H138" s="188"/>
      <c r="I138" s="188"/>
      <c r="J138" t="s" s="263">
        <v>466</v>
      </c>
      <c r="K138" s="265">
        <f>H127</f>
        <v>1</v>
      </c>
      <c r="L138" s="188"/>
    </row>
    <row r="139" ht="17.5" customHeight="1">
      <c r="A139" s="295"/>
      <c r="B139" s="295"/>
      <c r="C139" s="295"/>
      <c r="D139" s="295"/>
      <c r="E139" s="295"/>
      <c r="F139" s="295"/>
      <c r="G139" s="295"/>
      <c r="H139" s="296"/>
      <c r="I139" s="296"/>
      <c r="J139" s="296"/>
      <c r="K139" s="296"/>
      <c r="L139" s="296"/>
    </row>
    <row r="140" ht="17.5" customHeight="1">
      <c r="A140" s="297"/>
      <c r="B140" s="297"/>
      <c r="C140" s="297"/>
      <c r="D140" s="298"/>
      <c r="E140" s="297"/>
      <c r="F140" s="299"/>
      <c r="G140" s="297"/>
      <c r="H140" s="300"/>
      <c r="I140" s="300"/>
      <c r="J140" s="300"/>
      <c r="K140" s="300"/>
      <c r="L140" s="300"/>
    </row>
    <row r="141" ht="25.25" customHeight="1">
      <c r="A141" t="s" s="149">
        <v>588</v>
      </c>
      <c r="B141" s="199"/>
      <c r="C141" s="199"/>
      <c r="D141" s="301"/>
      <c r="E141" s="199"/>
      <c r="F141" s="302"/>
      <c r="G141" s="199"/>
      <c r="H141" s="303"/>
      <c r="I141" s="303"/>
      <c r="J141" s="303"/>
      <c r="K141" t="s" s="304">
        <v>555</v>
      </c>
      <c r="L141" t="s" s="305">
        <v>556</v>
      </c>
    </row>
    <row r="142" ht="16.5" customHeight="1">
      <c r="A142" t="s" s="131">
        <v>208</v>
      </c>
      <c r="B142" t="s" s="44">
        <v>29</v>
      </c>
      <c r="C142" s="45"/>
      <c r="D142" s="45"/>
      <c r="E142" t="s" s="47">
        <v>209</v>
      </c>
      <c r="F142" t="s" s="53">
        <v>210</v>
      </c>
      <c r="G142" s="306">
        <v>1</v>
      </c>
      <c r="H142" s="307">
        <v>1</v>
      </c>
      <c r="I142" t="s" s="279">
        <v>169</v>
      </c>
      <c r="J142" s="195"/>
      <c r="K142" s="195"/>
      <c r="L142" s="195"/>
    </row>
    <row r="143" ht="16.5" customHeight="1">
      <c r="A143" t="s" s="132">
        <v>230</v>
      </c>
      <c r="B143" t="s" s="64">
        <v>29</v>
      </c>
      <c r="C143" s="65"/>
      <c r="D143" s="65"/>
      <c r="E143" t="s" s="67">
        <v>231</v>
      </c>
      <c r="F143" t="s" s="33">
        <v>232</v>
      </c>
      <c r="G143" s="308">
        <v>1</v>
      </c>
      <c r="H143" s="82">
        <v>3</v>
      </c>
      <c r="I143" t="s" s="117">
        <v>169</v>
      </c>
      <c r="J143" s="95"/>
      <c r="K143" s="95"/>
      <c r="L143" s="95"/>
    </row>
    <row r="144" ht="16.5" customHeight="1">
      <c r="A144" s="63"/>
      <c r="B144" t="s" s="177">
        <v>298</v>
      </c>
      <c r="C144" s="178"/>
      <c r="D144" t="s" s="177">
        <v>299</v>
      </c>
      <c r="E144" t="s" s="67">
        <v>315</v>
      </c>
      <c r="F144" t="s" s="33">
        <v>316</v>
      </c>
      <c r="G144" s="308">
        <v>1</v>
      </c>
      <c r="H144" s="82">
        <v>1</v>
      </c>
      <c r="I144" s="71">
        <v>1</v>
      </c>
      <c r="J144" t="s" s="117">
        <v>561</v>
      </c>
      <c r="K144" s="71">
        <v>1</v>
      </c>
      <c r="L144" s="71">
        <v>1</v>
      </c>
    </row>
    <row r="145" ht="16.5" customHeight="1">
      <c r="A145" s="63"/>
      <c r="B145" t="s" s="177">
        <v>298</v>
      </c>
      <c r="C145" s="178"/>
      <c r="D145" t="s" s="186">
        <v>335</v>
      </c>
      <c r="E145" t="s" s="67">
        <v>345</v>
      </c>
      <c r="F145" t="s" s="33">
        <v>346</v>
      </c>
      <c r="G145" s="308">
        <v>1</v>
      </c>
      <c r="H145" s="82">
        <v>4</v>
      </c>
      <c r="I145" s="71">
        <v>4</v>
      </c>
      <c r="J145" t="s" s="117">
        <v>565</v>
      </c>
      <c r="K145" s="71">
        <v>4</v>
      </c>
      <c r="L145" s="71">
        <v>4</v>
      </c>
    </row>
    <row r="146" ht="16.5" customHeight="1">
      <c r="A146" t="s" s="132">
        <v>404</v>
      </c>
      <c r="B146" t="s" s="177">
        <v>298</v>
      </c>
      <c r="C146" s="178"/>
      <c r="D146" s="178"/>
      <c r="E146" t="s" s="67">
        <v>409</v>
      </c>
      <c r="F146" t="s" s="33">
        <v>410</v>
      </c>
      <c r="G146" s="308">
        <v>1</v>
      </c>
      <c r="H146" s="82">
        <v>3</v>
      </c>
      <c r="I146" s="71">
        <v>3</v>
      </c>
      <c r="J146" s="95"/>
      <c r="K146" s="95"/>
      <c r="L146" s="95"/>
    </row>
    <row r="147" ht="16.5" customHeight="1">
      <c r="A147" t="s" s="132">
        <v>420</v>
      </c>
      <c r="B147" t="s" s="177">
        <v>298</v>
      </c>
      <c r="C147" s="178"/>
      <c r="D147" s="178"/>
      <c r="E147" t="s" s="67">
        <v>433</v>
      </c>
      <c r="F147" t="s" s="33">
        <v>434</v>
      </c>
      <c r="G147" s="308">
        <v>1</v>
      </c>
      <c r="H147" s="82">
        <v>4</v>
      </c>
      <c r="I147" t="s" s="117">
        <v>169</v>
      </c>
      <c r="J147" s="95"/>
      <c r="K147" s="95"/>
      <c r="L147" s="95"/>
    </row>
    <row r="148" ht="16.5" customHeight="1">
      <c r="A148" t="s" s="211">
        <v>487</v>
      </c>
      <c r="B148" s="209"/>
      <c r="C148" s="209"/>
      <c r="D148" s="209"/>
      <c r="E148" t="s" s="67">
        <v>517</v>
      </c>
      <c r="F148" t="s" s="33">
        <v>518</v>
      </c>
      <c r="G148" s="308">
        <v>1</v>
      </c>
      <c r="H148" s="82">
        <v>21</v>
      </c>
      <c r="I148" t="s" s="117">
        <v>169</v>
      </c>
      <c r="J148" s="95"/>
      <c r="K148" s="95"/>
      <c r="L148" s="95"/>
    </row>
    <row r="149" ht="16.5" customHeight="1">
      <c r="A149" t="s" s="220">
        <v>548</v>
      </c>
      <c r="B149" s="209"/>
      <c r="C149" s="209"/>
      <c r="D149" s="209"/>
      <c r="E149" t="s" s="212">
        <v>549</v>
      </c>
      <c r="F149" t="s" s="217">
        <v>550</v>
      </c>
      <c r="G149" s="234">
        <v>1</v>
      </c>
      <c r="H149" s="235">
        <v>1</v>
      </c>
      <c r="I149" s="236">
        <v>1</v>
      </c>
      <c r="J149" s="95"/>
      <c r="K149" s="95"/>
      <c r="L149" s="95"/>
    </row>
    <row r="150" ht="16.5" customHeight="1">
      <c r="A150" t="s" s="239">
        <v>502</v>
      </c>
      <c r="B150" s="240"/>
      <c r="C150" s="240"/>
      <c r="D150" s="240"/>
      <c r="E150" t="s" s="241">
        <v>551</v>
      </c>
      <c r="F150" t="s" s="242">
        <v>552</v>
      </c>
      <c r="G150" s="243">
        <v>1</v>
      </c>
      <c r="H150" s="244">
        <v>1</v>
      </c>
      <c r="I150" s="245">
        <v>1</v>
      </c>
      <c r="J150" t="s" s="147">
        <v>582</v>
      </c>
      <c r="K150" s="257">
        <v>1</v>
      </c>
      <c r="L150" s="257">
        <v>1</v>
      </c>
    </row>
    <row r="151" ht="17" customHeight="1">
      <c r="A151" t="s" s="53">
        <v>568</v>
      </c>
      <c r="B151" s="258">
        <f>SUM(H142:H150)</f>
        <v>39</v>
      </c>
      <c r="C151" t="s" s="53">
        <v>583</v>
      </c>
      <c r="D151" s="87"/>
      <c r="E151" s="87"/>
      <c r="F151" s="87"/>
      <c r="G151" s="88"/>
      <c r="H151" s="259"/>
      <c r="I151" s="87"/>
      <c r="J151" t="s" s="260">
        <v>569</v>
      </c>
      <c r="K151" s="261">
        <f>SUM(K142:K150)</f>
        <v>6</v>
      </c>
      <c r="L151" s="261">
        <f>SUM(L142:L150)</f>
        <v>6</v>
      </c>
    </row>
    <row r="152" ht="17" customHeight="1">
      <c r="A152" s="15"/>
      <c r="B152" s="15"/>
      <c r="C152" s="15"/>
      <c r="D152" s="262"/>
      <c r="E152" s="83"/>
      <c r="F152" s="119"/>
      <c r="G152" s="83"/>
      <c r="H152" s="188"/>
      <c r="I152" s="188"/>
      <c r="J152" s="188"/>
      <c r="K152" t="s" s="263">
        <v>570</v>
      </c>
      <c r="L152" t="s" s="263">
        <v>571</v>
      </c>
    </row>
    <row r="153" ht="16.5" customHeight="1">
      <c r="A153" t="s" s="33">
        <v>572</v>
      </c>
      <c r="B153" s="264">
        <f>H142+H143</f>
        <v>4</v>
      </c>
      <c r="C153" s="83"/>
      <c r="D153" s="262"/>
      <c r="E153" s="83"/>
      <c r="F153" s="119"/>
      <c r="G153" s="83"/>
      <c r="H153" s="188"/>
      <c r="I153" s="188"/>
      <c r="J153" t="s" s="263">
        <v>573</v>
      </c>
      <c r="K153" s="188"/>
      <c r="L153" s="188"/>
    </row>
    <row r="154" ht="16.5" customHeight="1">
      <c r="A154" t="s" s="33">
        <v>574</v>
      </c>
      <c r="B154" s="264">
        <f>SUM(H144:H147)</f>
        <v>12</v>
      </c>
      <c r="C154" s="83"/>
      <c r="D154" s="262"/>
      <c r="E154" s="83"/>
      <c r="F154" s="119"/>
      <c r="G154" s="83"/>
      <c r="H154" s="188"/>
      <c r="I154" s="188"/>
      <c r="J154" t="s" s="263">
        <v>420</v>
      </c>
      <c r="K154" s="265">
        <f>H147</f>
        <v>4</v>
      </c>
      <c r="L154" s="188"/>
    </row>
    <row r="155" ht="16.5" customHeight="1">
      <c r="A155" t="s" s="266">
        <v>575</v>
      </c>
      <c r="B155" s="264">
        <f>SUM(H148:H150)</f>
        <v>23</v>
      </c>
      <c r="C155" t="s" s="33">
        <v>583</v>
      </c>
      <c r="D155" s="262"/>
      <c r="E155" s="83"/>
      <c r="F155" s="119"/>
      <c r="G155" s="83"/>
      <c r="H155" s="188"/>
      <c r="I155" s="188"/>
      <c r="J155" t="s" s="263">
        <v>576</v>
      </c>
      <c r="K155" s="265">
        <f>H142+H143</f>
        <v>4</v>
      </c>
      <c r="L155" s="188"/>
    </row>
    <row r="156" ht="16.5" customHeight="1">
      <c r="A156" t="s" s="33">
        <v>573</v>
      </c>
      <c r="B156" s="83"/>
      <c r="C156" s="83"/>
      <c r="D156" s="262"/>
      <c r="E156" s="83"/>
      <c r="F156" s="119"/>
      <c r="G156" s="83"/>
      <c r="H156" s="188"/>
      <c r="I156" s="188"/>
      <c r="J156" t="s" s="263">
        <v>579</v>
      </c>
      <c r="K156" s="265">
        <f>H148</f>
        <v>21</v>
      </c>
      <c r="L156" s="188"/>
    </row>
    <row r="157" ht="16.5" customHeight="1">
      <c r="A157" s="134"/>
      <c r="B157" s="83"/>
      <c r="C157" s="83"/>
      <c r="D157" s="83"/>
      <c r="E157" s="83"/>
      <c r="F157" s="83"/>
      <c r="G157" s="83"/>
      <c r="H157" s="188"/>
      <c r="I157" s="188"/>
      <c r="J157" t="s" s="263">
        <v>589</v>
      </c>
      <c r="K157" s="265">
        <f>H149</f>
        <v>1</v>
      </c>
      <c r="L157" s="188"/>
    </row>
    <row r="158" ht="16.5" customHeight="1">
      <c r="A158" s="134"/>
      <c r="B158" s="83"/>
      <c r="C158" s="83"/>
      <c r="D158" s="83"/>
      <c r="E158" s="83"/>
      <c r="F158" s="83"/>
      <c r="G158" s="83"/>
      <c r="H158" s="188"/>
      <c r="I158" s="188"/>
      <c r="J158" t="s" s="263">
        <v>578</v>
      </c>
      <c r="K158" s="265">
        <f>H146</f>
        <v>3</v>
      </c>
      <c r="L158" s="188"/>
    </row>
    <row r="159" ht="16.5" customHeight="1">
      <c r="A159" s="134"/>
      <c r="B159" s="83"/>
      <c r="C159" s="83"/>
      <c r="D159" s="83"/>
      <c r="E159" s="83"/>
      <c r="F159" s="83"/>
      <c r="G159" s="83"/>
      <c r="H159" s="188"/>
      <c r="I159" s="188"/>
      <c r="J159" s="188"/>
      <c r="K159" s="188"/>
      <c r="L159" s="188"/>
    </row>
  </sheetData>
  <hyperlinks>
    <hyperlink ref="E6" r:id="rId1" location="" tooltip="" display=""/>
    <hyperlink ref="E7" r:id="rId2" location="" tooltip="" display=""/>
    <hyperlink ref="E8" r:id="rId3" location="" tooltip="" display=""/>
    <hyperlink ref="E9" r:id="rId4" location="" tooltip="" display=""/>
    <hyperlink ref="E10" r:id="rId5" location="" tooltip="" display=""/>
    <hyperlink ref="E11" r:id="rId6" location="" tooltip="" display=""/>
    <hyperlink ref="E12" r:id="rId7" location="" tooltip="" display=""/>
    <hyperlink ref="E13" r:id="rId8" location="" tooltip="" display=""/>
    <hyperlink ref="E14" r:id="rId9" location="" tooltip="" display=""/>
    <hyperlink ref="E15" r:id="rId10" location="" tooltip="" display=""/>
    <hyperlink ref="E16" r:id="rId11" location="" tooltip="" display=""/>
    <hyperlink ref="E17" r:id="rId12" location="" tooltip="" display=""/>
    <hyperlink ref="E18" r:id="rId13" location="" tooltip="" display=""/>
    <hyperlink ref="E19" r:id="rId14" location="" tooltip="" display=""/>
    <hyperlink ref="E20" r:id="rId15" location="" tooltip="" display=""/>
    <hyperlink ref="E21" r:id="rId16" location="" tooltip="" display=""/>
    <hyperlink ref="E22" r:id="rId17" location="" tooltip="" display=""/>
    <hyperlink ref="E23" r:id="rId18" location="" tooltip="" display=""/>
    <hyperlink ref="E24" r:id="rId19" location="" tooltip="" display=""/>
    <hyperlink ref="E25" r:id="rId20" location="" tooltip="" display=""/>
    <hyperlink ref="E26" r:id="rId21" location="" tooltip="" display=""/>
    <hyperlink ref="E27" r:id="rId22" location="" tooltip="" display=""/>
    <hyperlink ref="E28" r:id="rId23" location="" tooltip="" display=""/>
    <hyperlink ref="E29" r:id="rId24" location="" tooltip="" display=""/>
    <hyperlink ref="E30" r:id="rId25" location="" tooltip="" display=""/>
    <hyperlink ref="E31" r:id="rId26" location="" tooltip="" display=""/>
    <hyperlink ref="E32" r:id="rId27" location="" tooltip="" display=""/>
    <hyperlink ref="E33" r:id="rId28" location="" tooltip="" display=""/>
    <hyperlink ref="E34" r:id="rId29" location="" tooltip="" display=""/>
    <hyperlink ref="E35" r:id="rId30" location="" tooltip="" display=""/>
    <hyperlink ref="E36" r:id="rId31" location="" tooltip="" display=""/>
    <hyperlink ref="E37" r:id="rId32" location="" tooltip="" display=""/>
    <hyperlink ref="E38" r:id="rId33" location="" tooltip="" display=""/>
    <hyperlink ref="E39" r:id="rId34" location="" tooltip="" display=""/>
    <hyperlink ref="E40" r:id="rId35" location="" tooltip="" display=""/>
    <hyperlink ref="E41" r:id="rId36" location="" tooltip="" display=""/>
    <hyperlink ref="E42" r:id="rId37" location="" tooltip="" display=""/>
    <hyperlink ref="E115" r:id="rId38" location="" tooltip="" display=""/>
    <hyperlink ref="E116" r:id="rId39" location="" tooltip="" display=""/>
    <hyperlink ref="E117" r:id="rId40" location="" tooltip="" display=""/>
    <hyperlink ref="E118" r:id="rId41" location="" tooltip="" display=""/>
    <hyperlink ref="E119" r:id="rId42" location="" tooltip="" display=""/>
    <hyperlink ref="E120" r:id="rId43" location="" tooltip="" display=""/>
  </hyperlinks>
  <pageMargins left="0.7" right="0.7" top="0.75" bottom="0.75" header="0.3" footer="0.3"/>
  <pageSetup firstPageNumber="1" fitToHeight="1" fitToWidth="1" scale="100" useFirstPageNumber="0" orientation="portrait" pageOrder="downThenOver"/>
  <headerFooter>
    <oddFooter>&amp;C&amp;"Helvetica Neue,Regular"&amp;11&amp;K000000&amp;P</oddFooter>
  </headerFooter>
</worksheet>
</file>

<file path=xl/worksheets/sheet4.xml><?xml version="1.0" encoding="utf-8"?>
<worksheet xmlns:r="http://schemas.openxmlformats.org/officeDocument/2006/relationships" xmlns="http://schemas.openxmlformats.org/spreadsheetml/2006/main">
  <dimension ref="A1:H91"/>
  <sheetViews>
    <sheetView workbookViewId="0" showGridLines="0" defaultGridColor="1"/>
  </sheetViews>
  <sheetFormatPr defaultColWidth="16.3333" defaultRowHeight="16" customHeight="1" outlineLevelRow="0" outlineLevelCol="0"/>
  <cols>
    <col min="1" max="1" width="32.1719" style="309" customWidth="1"/>
    <col min="2" max="2" width="22.8516" style="309" customWidth="1"/>
    <col min="3" max="3" width="22.8516" style="309" customWidth="1"/>
    <col min="4" max="4" width="22.8516" style="309" customWidth="1"/>
    <col min="5" max="5" width="26.6797" style="309" customWidth="1"/>
    <col min="6" max="6" width="22.8516" style="309" customWidth="1"/>
    <col min="7" max="7" width="22.8516" style="309" customWidth="1"/>
    <col min="8" max="8" width="22.8516" style="309" customWidth="1"/>
    <col min="9" max="256" width="16.3516" style="309" customWidth="1"/>
  </cols>
  <sheetData>
    <row r="1" ht="18" customHeight="1">
      <c r="A1" t="s" s="310">
        <v>590</v>
      </c>
      <c r="B1" s="311"/>
      <c r="C1" s="311"/>
      <c r="D1" s="311"/>
      <c r="E1" s="311"/>
      <c r="F1" s="312"/>
      <c r="G1" s="312"/>
      <c r="H1" s="313"/>
    </row>
    <row r="2" ht="37.25" customHeight="1">
      <c r="A2" t="s" s="314">
        <v>591</v>
      </c>
      <c r="B2" t="s" s="315">
        <v>592</v>
      </c>
      <c r="C2" s="316"/>
      <c r="D2" t="s" s="317">
        <v>593</v>
      </c>
      <c r="E2" t="s" s="318">
        <v>594</v>
      </c>
      <c r="F2" s="319"/>
      <c r="G2" s="320"/>
      <c r="H2" s="320"/>
    </row>
    <row r="3" ht="21.5" customHeight="1">
      <c r="A3" t="s" s="321">
        <v>30</v>
      </c>
      <c r="B3" t="s" s="322">
        <v>595</v>
      </c>
      <c r="C3" t="s" s="323">
        <v>53</v>
      </c>
      <c r="D3" s="324">
        <v>2</v>
      </c>
      <c r="E3" s="325">
        <v>0</v>
      </c>
      <c r="F3" s="326"/>
      <c r="G3" s="327"/>
      <c r="H3" s="327"/>
    </row>
    <row r="4" ht="21" customHeight="1">
      <c r="A4" s="328"/>
      <c r="B4" t="s" s="329">
        <v>31</v>
      </c>
      <c r="C4" t="s" s="330">
        <v>32</v>
      </c>
      <c r="D4" s="331">
        <v>2</v>
      </c>
      <c r="E4" s="332">
        <v>2</v>
      </c>
      <c r="F4" s="333"/>
      <c r="G4" s="334"/>
      <c r="H4" s="334"/>
    </row>
    <row r="5" ht="21" customHeight="1">
      <c r="A5" s="328"/>
      <c r="B5" t="s" s="329">
        <v>43</v>
      </c>
      <c r="C5" t="s" s="330">
        <v>44</v>
      </c>
      <c r="D5" s="331">
        <v>15</v>
      </c>
      <c r="E5" s="332">
        <v>9</v>
      </c>
      <c r="F5" s="333"/>
      <c r="G5" s="334"/>
      <c r="H5" s="334"/>
    </row>
    <row r="6" ht="21" customHeight="1">
      <c r="A6" s="335"/>
      <c r="B6" s="333"/>
      <c r="C6" s="334"/>
      <c r="D6" s="334"/>
      <c r="E6" s="336"/>
      <c r="F6" s="333"/>
      <c r="G6" s="334"/>
      <c r="H6" s="334"/>
    </row>
    <row r="7" ht="21" customHeight="1">
      <c r="A7" t="s" s="337">
        <v>97</v>
      </c>
      <c r="B7" t="s" s="329">
        <v>596</v>
      </c>
      <c r="C7" t="s" s="330">
        <v>130</v>
      </c>
      <c r="D7" s="331">
        <v>10</v>
      </c>
      <c r="E7" s="332">
        <v>10</v>
      </c>
      <c r="F7" s="333"/>
      <c r="G7" s="334"/>
      <c r="H7" s="334"/>
    </row>
    <row r="8" ht="21" customHeight="1">
      <c r="A8" s="328"/>
      <c r="B8" t="s" s="329">
        <v>597</v>
      </c>
      <c r="C8" t="s" s="330">
        <v>133</v>
      </c>
      <c r="D8" s="331">
        <v>10</v>
      </c>
      <c r="E8" s="332">
        <v>10</v>
      </c>
      <c r="F8" s="333"/>
      <c r="G8" s="334"/>
      <c r="H8" s="334"/>
    </row>
    <row r="9" ht="21" customHeight="1">
      <c r="A9" s="328"/>
      <c r="B9" t="s" s="329">
        <v>598</v>
      </c>
      <c r="C9" t="s" s="330">
        <v>136</v>
      </c>
      <c r="D9" s="331">
        <v>9</v>
      </c>
      <c r="E9" s="332">
        <v>9</v>
      </c>
      <c r="F9" s="333"/>
      <c r="G9" s="334"/>
      <c r="H9" s="334"/>
    </row>
    <row r="10" ht="21" customHeight="1">
      <c r="A10" s="328"/>
      <c r="B10" t="s" s="329">
        <v>599</v>
      </c>
      <c r="C10" t="s" s="330">
        <v>139</v>
      </c>
      <c r="D10" s="331">
        <v>10</v>
      </c>
      <c r="E10" s="332">
        <v>10</v>
      </c>
      <c r="F10" s="333"/>
      <c r="G10" s="334"/>
      <c r="H10" s="334"/>
    </row>
    <row r="11" ht="21" customHeight="1">
      <c r="A11" s="328"/>
      <c r="B11" t="s" s="329">
        <v>600</v>
      </c>
      <c r="C11" t="s" s="330">
        <v>142</v>
      </c>
      <c r="D11" s="331">
        <v>60</v>
      </c>
      <c r="E11" s="332">
        <v>53</v>
      </c>
      <c r="F11" s="333"/>
      <c r="G11" s="334"/>
      <c r="H11" s="334"/>
    </row>
    <row r="12" ht="21" customHeight="1">
      <c r="A12" s="328"/>
      <c r="B12" t="s" s="329">
        <v>601</v>
      </c>
      <c r="C12" t="s" s="330">
        <v>602</v>
      </c>
      <c r="D12" s="331">
        <v>1</v>
      </c>
      <c r="E12" s="332">
        <v>1</v>
      </c>
      <c r="F12" s="333"/>
      <c r="G12" s="334"/>
      <c r="H12" s="334"/>
    </row>
    <row r="13" ht="21" customHeight="1">
      <c r="A13" s="328"/>
      <c r="B13" t="s" s="329">
        <v>603</v>
      </c>
      <c r="C13" t="s" s="330">
        <v>146</v>
      </c>
      <c r="D13" s="331">
        <v>75</v>
      </c>
      <c r="E13" s="332">
        <v>11</v>
      </c>
      <c r="F13" s="333"/>
      <c r="G13" s="334"/>
      <c r="H13" s="334"/>
    </row>
    <row r="14" ht="21" customHeight="1">
      <c r="A14" s="328"/>
      <c r="B14" t="s" s="329">
        <v>604</v>
      </c>
      <c r="C14" t="s" s="330">
        <v>149</v>
      </c>
      <c r="D14" s="331">
        <v>92</v>
      </c>
      <c r="E14" s="332">
        <v>7</v>
      </c>
      <c r="F14" s="333"/>
      <c r="G14" s="334"/>
      <c r="H14" s="334"/>
    </row>
    <row r="15" ht="21" customHeight="1">
      <c r="A15" s="328"/>
      <c r="B15" t="s" s="329">
        <v>605</v>
      </c>
      <c r="C15" t="s" s="330">
        <v>152</v>
      </c>
      <c r="D15" s="331">
        <v>127</v>
      </c>
      <c r="E15" s="332">
        <v>17</v>
      </c>
      <c r="F15" s="333"/>
      <c r="G15" s="334"/>
      <c r="H15" s="334"/>
    </row>
    <row r="16" ht="21" customHeight="1">
      <c r="A16" s="328"/>
      <c r="B16" t="s" s="329">
        <v>98</v>
      </c>
      <c r="C16" t="s" s="330">
        <v>99</v>
      </c>
      <c r="D16" s="331">
        <f>5*12+1</f>
        <v>61</v>
      </c>
      <c r="E16" s="332">
        <v>43</v>
      </c>
      <c r="F16" s="333"/>
      <c r="G16" s="334"/>
      <c r="H16" s="334"/>
    </row>
    <row r="17" ht="21" customHeight="1">
      <c r="A17" s="328"/>
      <c r="B17" t="s" s="329">
        <v>105</v>
      </c>
      <c r="C17" t="s" s="330">
        <v>106</v>
      </c>
      <c r="D17" s="331">
        <v>6</v>
      </c>
      <c r="E17" s="332">
        <v>6</v>
      </c>
      <c r="F17" s="333"/>
      <c r="G17" s="334"/>
      <c r="H17" s="334"/>
    </row>
    <row r="18" ht="21" customHeight="1">
      <c r="A18" s="328"/>
      <c r="B18" t="s" s="329">
        <v>606</v>
      </c>
      <c r="C18" t="s" s="330">
        <v>607</v>
      </c>
      <c r="D18" s="331">
        <v>1</v>
      </c>
      <c r="E18" s="332">
        <v>1</v>
      </c>
      <c r="F18" s="333"/>
      <c r="G18" s="334"/>
      <c r="H18" s="334"/>
    </row>
    <row r="19" ht="21" customHeight="1">
      <c r="A19" s="328"/>
      <c r="B19" t="s" s="329">
        <v>608</v>
      </c>
      <c r="C19" t="s" s="330">
        <v>497</v>
      </c>
      <c r="D19" s="331">
        <v>14</v>
      </c>
      <c r="E19" s="332">
        <v>4</v>
      </c>
      <c r="F19" s="333"/>
      <c r="G19" s="334"/>
      <c r="H19" s="334"/>
    </row>
    <row r="20" ht="21" customHeight="1">
      <c r="A20" s="328"/>
      <c r="B20" t="s" s="329">
        <v>112</v>
      </c>
      <c r="C20" t="s" s="330">
        <v>113</v>
      </c>
      <c r="D20" s="331">
        <v>2</v>
      </c>
      <c r="E20" s="332">
        <v>0</v>
      </c>
      <c r="F20" s="333"/>
      <c r="G20" s="334"/>
      <c r="H20" s="334"/>
    </row>
    <row r="21" ht="21" customHeight="1">
      <c r="A21" s="328"/>
      <c r="B21" t="s" s="329">
        <v>118</v>
      </c>
      <c r="C21" t="s" s="330">
        <v>119</v>
      </c>
      <c r="D21" s="331">
        <v>6</v>
      </c>
      <c r="E21" s="332">
        <v>2</v>
      </c>
      <c r="F21" s="333"/>
      <c r="G21" s="334"/>
      <c r="H21" s="334"/>
    </row>
    <row r="22" ht="21" customHeight="1">
      <c r="A22" s="328"/>
      <c r="B22" t="s" s="329">
        <v>609</v>
      </c>
      <c r="C22" t="s" s="330">
        <v>610</v>
      </c>
      <c r="D22" s="331">
        <v>1</v>
      </c>
      <c r="E22" s="332">
        <v>0</v>
      </c>
      <c r="F22" s="333"/>
      <c r="G22" s="334"/>
      <c r="H22" s="334"/>
    </row>
    <row r="23" ht="21" customHeight="1">
      <c r="A23" s="328"/>
      <c r="B23" t="s" s="329">
        <v>123</v>
      </c>
      <c r="C23" t="s" s="330">
        <v>124</v>
      </c>
      <c r="D23" s="331">
        <v>1</v>
      </c>
      <c r="E23" s="332">
        <v>0</v>
      </c>
      <c r="F23" s="333"/>
      <c r="G23" s="334"/>
      <c r="H23" s="334"/>
    </row>
    <row r="24" ht="21" customHeight="1">
      <c r="A24" s="335"/>
      <c r="B24" s="333"/>
      <c r="C24" s="334"/>
      <c r="D24" s="334"/>
      <c r="E24" s="336"/>
      <c r="F24" s="333"/>
      <c r="G24" s="334"/>
      <c r="H24" s="334"/>
    </row>
    <row r="25" ht="21" customHeight="1">
      <c r="A25" t="s" s="337">
        <v>176</v>
      </c>
      <c r="B25" t="s" s="329">
        <v>611</v>
      </c>
      <c r="C25" t="s" s="330">
        <v>183</v>
      </c>
      <c r="D25" s="331">
        <v>1</v>
      </c>
      <c r="E25" s="332">
        <v>0</v>
      </c>
      <c r="F25" s="333"/>
      <c r="G25" s="334"/>
      <c r="H25" s="334"/>
    </row>
    <row r="26" ht="21" customHeight="1">
      <c r="A26" s="328"/>
      <c r="B26" t="s" s="329">
        <v>155</v>
      </c>
      <c r="C26" t="s" s="330">
        <v>156</v>
      </c>
      <c r="D26" s="331">
        <v>1</v>
      </c>
      <c r="E26" s="332">
        <v>1</v>
      </c>
      <c r="F26" s="333"/>
      <c r="G26" s="334"/>
      <c r="H26" s="334"/>
    </row>
    <row r="27" ht="21" customHeight="1">
      <c r="A27" s="328"/>
      <c r="B27" t="s" s="329">
        <v>177</v>
      </c>
      <c r="C27" t="s" s="330">
        <v>178</v>
      </c>
      <c r="D27" s="331">
        <v>1</v>
      </c>
      <c r="E27" s="332">
        <v>1</v>
      </c>
      <c r="F27" s="333"/>
      <c r="G27" s="334"/>
      <c r="H27" s="334"/>
    </row>
    <row r="28" ht="21" customHeight="1">
      <c r="A28" s="328"/>
      <c r="B28" t="s" s="329">
        <v>163</v>
      </c>
      <c r="C28" t="s" s="330">
        <v>164</v>
      </c>
      <c r="D28" s="331">
        <v>1</v>
      </c>
      <c r="E28" s="332">
        <v>1</v>
      </c>
      <c r="F28" s="333"/>
      <c r="G28" s="334"/>
      <c r="H28" s="334"/>
    </row>
    <row r="29" ht="21" customHeight="1">
      <c r="A29" s="328"/>
      <c r="B29" s="333"/>
      <c r="C29" s="334"/>
      <c r="D29" s="334"/>
      <c r="E29" s="336"/>
      <c r="F29" s="333"/>
      <c r="G29" s="334"/>
      <c r="H29" s="334"/>
    </row>
    <row r="30" ht="21" customHeight="1">
      <c r="A30" t="s" s="337">
        <v>185</v>
      </c>
      <c r="B30" t="s" s="329">
        <v>612</v>
      </c>
      <c r="C30" t="s" s="330">
        <v>193</v>
      </c>
      <c r="D30" s="331">
        <v>3</v>
      </c>
      <c r="E30" s="332">
        <v>3</v>
      </c>
      <c r="F30" s="333"/>
      <c r="G30" s="334"/>
      <c r="H30" s="334"/>
    </row>
    <row r="31" ht="21" customHeight="1">
      <c r="A31" s="328"/>
      <c r="B31" t="s" s="329">
        <v>186</v>
      </c>
      <c r="C31" t="s" s="330">
        <v>187</v>
      </c>
      <c r="D31" s="331">
        <v>1</v>
      </c>
      <c r="E31" s="332">
        <v>1</v>
      </c>
      <c r="F31" s="333"/>
      <c r="G31" s="334"/>
      <c r="H31" s="334"/>
    </row>
    <row r="32" ht="21" customHeight="1">
      <c r="A32" s="328"/>
      <c r="B32" s="333"/>
      <c r="C32" s="334"/>
      <c r="D32" s="334"/>
      <c r="E32" s="336"/>
      <c r="F32" s="333"/>
      <c r="G32" s="334"/>
      <c r="H32" s="334"/>
    </row>
    <row r="33" ht="21" customHeight="1">
      <c r="A33" t="s" s="337">
        <v>613</v>
      </c>
      <c r="B33" t="s" s="329">
        <v>82</v>
      </c>
      <c r="C33" t="s" s="330">
        <v>83</v>
      </c>
      <c r="D33" s="331">
        <v>10</v>
      </c>
      <c r="E33" s="332">
        <v>10</v>
      </c>
      <c r="F33" s="333"/>
      <c r="G33" s="334"/>
      <c r="H33" s="334"/>
    </row>
    <row r="34" ht="21" customHeight="1">
      <c r="A34" s="328"/>
      <c r="B34" t="s" s="329">
        <v>85</v>
      </c>
      <c r="C34" t="s" s="330">
        <v>86</v>
      </c>
      <c r="D34" s="331">
        <v>10</v>
      </c>
      <c r="E34" s="332">
        <v>10</v>
      </c>
      <c r="F34" s="333"/>
      <c r="G34" s="334"/>
      <c r="H34" s="334"/>
    </row>
    <row r="35" ht="21" customHeight="1">
      <c r="A35" s="328"/>
      <c r="B35" t="s" s="329">
        <v>88</v>
      </c>
      <c r="C35" t="s" s="330">
        <v>89</v>
      </c>
      <c r="D35" s="331">
        <v>10</v>
      </c>
      <c r="E35" s="332">
        <v>10</v>
      </c>
      <c r="F35" s="333"/>
      <c r="G35" s="334"/>
      <c r="H35" s="334"/>
    </row>
    <row r="36" ht="21" customHeight="1">
      <c r="A36" s="328"/>
      <c r="B36" t="s" s="329">
        <v>614</v>
      </c>
      <c r="C36" t="s" s="330">
        <v>92</v>
      </c>
      <c r="D36" s="331">
        <v>18</v>
      </c>
      <c r="E36" s="332">
        <v>14</v>
      </c>
      <c r="F36" s="333"/>
      <c r="G36" s="334"/>
      <c r="H36" s="334"/>
    </row>
    <row r="37" ht="21" customHeight="1">
      <c r="A37" s="328"/>
      <c r="B37" t="s" s="329">
        <v>615</v>
      </c>
      <c r="C37" t="s" s="330">
        <v>95</v>
      </c>
      <c r="D37" s="331">
        <v>36</v>
      </c>
      <c r="E37" s="332">
        <v>3</v>
      </c>
      <c r="F37" s="333"/>
      <c r="G37" s="334"/>
      <c r="H37" s="334"/>
    </row>
    <row r="38" ht="21" customHeight="1">
      <c r="A38" s="328"/>
      <c r="B38" t="s" s="329">
        <v>56</v>
      </c>
      <c r="C38" t="s" s="330">
        <v>57</v>
      </c>
      <c r="D38" s="331">
        <v>29</v>
      </c>
      <c r="E38" s="332">
        <v>28</v>
      </c>
      <c r="F38" s="333"/>
      <c r="G38" s="334"/>
      <c r="H38" s="334"/>
    </row>
    <row r="39" ht="21" customHeight="1">
      <c r="A39" s="328"/>
      <c r="B39" t="s" s="329">
        <v>616</v>
      </c>
      <c r="C39" t="s" s="330">
        <v>65</v>
      </c>
      <c r="D39" s="331">
        <v>2</v>
      </c>
      <c r="E39" s="332">
        <v>2</v>
      </c>
      <c r="F39" s="333"/>
      <c r="G39" s="334"/>
      <c r="H39" s="334"/>
    </row>
    <row r="40" ht="21" customHeight="1">
      <c r="A40" s="328"/>
      <c r="B40" t="s" s="329">
        <v>67</v>
      </c>
      <c r="C40" t="s" s="330">
        <v>68</v>
      </c>
      <c r="D40" s="331">
        <v>12</v>
      </c>
      <c r="E40" s="332">
        <v>10</v>
      </c>
      <c r="F40" s="333"/>
      <c r="G40" s="334"/>
      <c r="H40" s="334"/>
    </row>
    <row r="41" ht="21" customHeight="1">
      <c r="A41" s="328"/>
      <c r="B41" t="s" s="329">
        <v>617</v>
      </c>
      <c r="C41" t="s" s="330">
        <v>493</v>
      </c>
      <c r="D41" s="331">
        <v>12</v>
      </c>
      <c r="E41" s="332">
        <v>7</v>
      </c>
      <c r="F41" s="333"/>
      <c r="G41" s="334"/>
      <c r="H41" s="334"/>
    </row>
    <row r="42" ht="21" customHeight="1">
      <c r="A42" s="328"/>
      <c r="B42" t="s" s="329">
        <v>75</v>
      </c>
      <c r="C42" t="s" s="330">
        <v>76</v>
      </c>
      <c r="D42" s="331">
        <v>4</v>
      </c>
      <c r="E42" s="332">
        <v>2</v>
      </c>
      <c r="F42" s="333"/>
      <c r="G42" s="334"/>
      <c r="H42" s="334"/>
    </row>
    <row r="43" ht="21" customHeight="1">
      <c r="A43" s="328"/>
      <c r="B43" s="333"/>
      <c r="C43" s="334"/>
      <c r="D43" s="334"/>
      <c r="E43" s="336"/>
      <c r="F43" s="333"/>
      <c r="G43" s="334"/>
      <c r="H43" s="334"/>
    </row>
    <row r="44" ht="21" customHeight="1">
      <c r="A44" t="s" s="337">
        <v>335</v>
      </c>
      <c r="B44" t="s" s="329">
        <v>345</v>
      </c>
      <c r="C44" t="s" s="330">
        <v>346</v>
      </c>
      <c r="D44" s="331">
        <v>4</v>
      </c>
      <c r="E44" s="332">
        <v>4</v>
      </c>
      <c r="F44" s="333"/>
      <c r="G44" s="334"/>
      <c r="H44" s="334"/>
    </row>
    <row r="45" ht="21" customHeight="1">
      <c r="A45" s="328"/>
      <c r="B45" t="s" s="329">
        <v>535</v>
      </c>
      <c r="C45" t="s" s="330">
        <v>536</v>
      </c>
      <c r="D45" s="331">
        <v>126</v>
      </c>
      <c r="E45" s="332">
        <v>79</v>
      </c>
      <c r="F45" s="333"/>
      <c r="G45" s="334"/>
      <c r="H45" s="334"/>
    </row>
    <row r="46" ht="21" customHeight="1">
      <c r="A46" s="328"/>
      <c r="B46" t="s" s="329">
        <v>359</v>
      </c>
      <c r="C46" t="s" s="330">
        <v>360</v>
      </c>
      <c r="D46" s="331">
        <v>10</v>
      </c>
      <c r="E46" s="332">
        <v>10</v>
      </c>
      <c r="F46" s="333"/>
      <c r="G46" s="334"/>
      <c r="H46" s="334"/>
    </row>
    <row r="47" ht="21" customHeight="1">
      <c r="A47" s="328"/>
      <c r="B47" t="s" s="329">
        <v>362</v>
      </c>
      <c r="C47" t="s" s="330">
        <v>363</v>
      </c>
      <c r="D47" s="331">
        <v>130</v>
      </c>
      <c r="E47" s="332">
        <v>130</v>
      </c>
      <c r="F47" s="333"/>
      <c r="G47" s="334"/>
      <c r="H47" s="334"/>
    </row>
    <row r="48" ht="21" customHeight="1">
      <c r="A48" s="328"/>
      <c r="B48" t="s" s="329">
        <v>618</v>
      </c>
      <c r="C48" t="s" s="330">
        <v>619</v>
      </c>
      <c r="D48" s="331">
        <v>1</v>
      </c>
      <c r="E48" s="332">
        <v>1</v>
      </c>
      <c r="F48" s="333"/>
      <c r="G48" s="334"/>
      <c r="H48" s="334"/>
    </row>
    <row r="49" ht="21" customHeight="1">
      <c r="A49" s="328"/>
      <c r="B49" t="s" s="329">
        <v>355</v>
      </c>
      <c r="C49" t="s" s="330">
        <v>356</v>
      </c>
      <c r="D49" s="331">
        <v>4</v>
      </c>
      <c r="E49" s="332">
        <v>1</v>
      </c>
      <c r="F49" s="333"/>
      <c r="G49" s="334"/>
      <c r="H49" s="334"/>
    </row>
    <row r="50" ht="21" customHeight="1">
      <c r="A50" s="328"/>
      <c r="B50" t="s" s="329">
        <v>336</v>
      </c>
      <c r="C50" t="s" s="330">
        <v>337</v>
      </c>
      <c r="D50" s="331">
        <v>6</v>
      </c>
      <c r="E50" s="332">
        <v>6</v>
      </c>
      <c r="F50" s="333"/>
      <c r="G50" s="334"/>
      <c r="H50" s="334"/>
    </row>
    <row r="51" ht="21" customHeight="1">
      <c r="A51" s="328"/>
      <c r="B51" t="s" s="329">
        <v>341</v>
      </c>
      <c r="C51" t="s" s="330">
        <v>342</v>
      </c>
      <c r="D51" s="331">
        <v>30</v>
      </c>
      <c r="E51" s="332">
        <v>30</v>
      </c>
      <c r="F51" s="333"/>
      <c r="G51" s="334"/>
      <c r="H51" s="334"/>
    </row>
    <row r="52" ht="21" customHeight="1">
      <c r="A52" s="328"/>
      <c r="B52" t="s" s="329">
        <v>348</v>
      </c>
      <c r="C52" t="s" s="330">
        <v>349</v>
      </c>
      <c r="D52" s="331">
        <v>23</v>
      </c>
      <c r="E52" s="332">
        <v>12</v>
      </c>
      <c r="F52" s="333"/>
      <c r="G52" s="334"/>
      <c r="H52" s="334"/>
    </row>
    <row r="53" ht="21" customHeight="1">
      <c r="A53" s="328"/>
      <c r="B53" s="333"/>
      <c r="C53" s="334"/>
      <c r="D53" s="334"/>
      <c r="E53" s="336"/>
      <c r="F53" s="333"/>
      <c r="G53" s="334"/>
      <c r="H53" s="334"/>
    </row>
    <row r="54" ht="21" customHeight="1">
      <c r="A54" t="s" s="337">
        <v>620</v>
      </c>
      <c r="B54" t="s" s="329">
        <v>315</v>
      </c>
      <c r="C54" t="s" s="330">
        <v>316</v>
      </c>
      <c r="D54" s="331">
        <v>1</v>
      </c>
      <c r="E54" s="332">
        <v>1</v>
      </c>
      <c r="F54" s="333"/>
      <c r="G54" s="334"/>
      <c r="H54" s="334"/>
    </row>
    <row r="55" ht="21" customHeight="1">
      <c r="A55" s="328"/>
      <c r="B55" t="s" s="329">
        <v>325</v>
      </c>
      <c r="C55" t="s" s="330">
        <v>326</v>
      </c>
      <c r="D55" s="331">
        <v>29</v>
      </c>
      <c r="E55" s="332">
        <v>29</v>
      </c>
      <c r="F55" s="333"/>
      <c r="G55" s="334"/>
      <c r="H55" s="334"/>
    </row>
    <row r="56" ht="21" customHeight="1">
      <c r="A56" s="328"/>
      <c r="B56" t="s" s="329">
        <v>537</v>
      </c>
      <c r="C56" t="s" s="330">
        <v>538</v>
      </c>
      <c r="D56" s="331">
        <v>134</v>
      </c>
      <c r="E56" s="332">
        <v>133</v>
      </c>
      <c r="F56" s="333"/>
      <c r="G56" s="334"/>
      <c r="H56" s="334"/>
    </row>
    <row r="57" ht="21" customHeight="1">
      <c r="A57" s="328"/>
      <c r="B57" t="s" s="329">
        <v>539</v>
      </c>
      <c r="C57" t="s" s="330">
        <v>540</v>
      </c>
      <c r="D57" s="331">
        <v>119</v>
      </c>
      <c r="E57" s="332">
        <v>119</v>
      </c>
      <c r="F57" s="333"/>
      <c r="G57" s="334"/>
      <c r="H57" s="334"/>
    </row>
    <row r="58" ht="21" customHeight="1">
      <c r="A58" s="328"/>
      <c r="B58" t="s" s="338">
        <v>621</v>
      </c>
      <c r="C58" t="s" s="339">
        <v>543</v>
      </c>
      <c r="D58" s="331">
        <v>4</v>
      </c>
      <c r="E58" s="332">
        <v>4</v>
      </c>
      <c r="F58" s="333"/>
      <c r="G58" s="334"/>
      <c r="H58" s="334"/>
    </row>
    <row r="59" ht="21" customHeight="1">
      <c r="A59" s="328"/>
      <c r="B59" t="s" s="329">
        <v>390</v>
      </c>
      <c r="C59" t="s" s="330">
        <v>391</v>
      </c>
      <c r="D59" s="331">
        <v>10</v>
      </c>
      <c r="E59" s="332">
        <v>10</v>
      </c>
      <c r="F59" s="333"/>
      <c r="G59" s="334"/>
      <c r="H59" s="334"/>
    </row>
    <row r="60" ht="21" customHeight="1">
      <c r="A60" s="328"/>
      <c r="B60" t="s" s="329">
        <v>393</v>
      </c>
      <c r="C60" t="s" s="330">
        <v>394</v>
      </c>
      <c r="D60" s="331">
        <v>256</v>
      </c>
      <c r="E60" s="332">
        <v>256</v>
      </c>
      <c r="F60" s="333"/>
      <c r="G60" s="334"/>
      <c r="H60" s="334"/>
    </row>
    <row r="61" ht="21" customHeight="1">
      <c r="A61" s="328"/>
      <c r="B61" t="s" s="329">
        <v>328</v>
      </c>
      <c r="C61" t="s" s="330">
        <v>329</v>
      </c>
      <c r="D61" s="331">
        <v>9</v>
      </c>
      <c r="E61" s="332">
        <v>9</v>
      </c>
      <c r="F61" s="333"/>
      <c r="G61" s="334"/>
      <c r="H61" s="334"/>
    </row>
    <row r="62" ht="21" customHeight="1">
      <c r="A62" s="328"/>
      <c r="B62" t="s" s="329">
        <v>330</v>
      </c>
      <c r="C62" t="s" s="330">
        <v>331</v>
      </c>
      <c r="D62" s="331">
        <v>110</v>
      </c>
      <c r="E62" s="332">
        <v>110</v>
      </c>
      <c r="F62" s="333"/>
      <c r="G62" s="334"/>
      <c r="H62" s="334"/>
    </row>
    <row r="63" ht="21" customHeight="1">
      <c r="A63" s="328"/>
      <c r="B63" t="s" s="329">
        <v>300</v>
      </c>
      <c r="C63" t="s" s="330">
        <v>301</v>
      </c>
      <c r="D63" s="331">
        <v>25</v>
      </c>
      <c r="E63" s="332">
        <v>25</v>
      </c>
      <c r="F63" s="333"/>
      <c r="G63" s="334"/>
      <c r="H63" s="334"/>
    </row>
    <row r="64" ht="21" customHeight="1">
      <c r="A64" s="328"/>
      <c r="B64" t="s" s="329">
        <v>381</v>
      </c>
      <c r="C64" t="s" s="330">
        <v>382</v>
      </c>
      <c r="D64" s="331">
        <v>4</v>
      </c>
      <c r="E64" s="332">
        <v>3</v>
      </c>
      <c r="F64" s="333"/>
      <c r="G64" s="334"/>
      <c r="H64" s="334"/>
    </row>
    <row r="65" ht="21" customHeight="1">
      <c r="A65" s="328"/>
      <c r="B65" t="s" s="329">
        <v>498</v>
      </c>
      <c r="C65" t="s" s="330">
        <v>499</v>
      </c>
      <c r="D65" s="331">
        <v>1</v>
      </c>
      <c r="E65" s="332">
        <v>1</v>
      </c>
      <c r="F65" s="333"/>
      <c r="G65" s="334"/>
      <c r="H65" s="334"/>
    </row>
    <row r="66" ht="21" customHeight="1">
      <c r="A66" s="328"/>
      <c r="B66" t="s" s="329">
        <v>386</v>
      </c>
      <c r="C66" t="s" s="330">
        <v>387</v>
      </c>
      <c r="D66" s="331">
        <v>1</v>
      </c>
      <c r="E66" s="332">
        <v>1</v>
      </c>
      <c r="F66" s="333"/>
      <c r="G66" s="334"/>
      <c r="H66" s="334"/>
    </row>
    <row r="67" ht="21" customHeight="1">
      <c r="A67" s="328"/>
      <c r="B67" t="s" s="329">
        <v>307</v>
      </c>
      <c r="C67" t="s" s="330">
        <v>308</v>
      </c>
      <c r="D67" s="331">
        <v>4</v>
      </c>
      <c r="E67" s="332">
        <v>4</v>
      </c>
      <c r="F67" s="333"/>
      <c r="G67" s="334"/>
      <c r="H67" s="334"/>
    </row>
    <row r="68" ht="21" customHeight="1">
      <c r="A68" s="328"/>
      <c r="B68" t="s" s="329">
        <v>318</v>
      </c>
      <c r="C68" t="s" s="330">
        <v>319</v>
      </c>
      <c r="D68" s="331">
        <v>30</v>
      </c>
      <c r="E68" s="332">
        <v>28</v>
      </c>
      <c r="F68" s="333"/>
      <c r="G68" s="334"/>
      <c r="H68" s="334"/>
    </row>
    <row r="69" ht="21" customHeight="1">
      <c r="A69" s="328"/>
      <c r="B69" t="s" s="329">
        <v>622</v>
      </c>
      <c r="C69" t="s" s="330">
        <v>623</v>
      </c>
      <c r="D69" s="331">
        <v>1</v>
      </c>
      <c r="E69" s="332">
        <v>1</v>
      </c>
      <c r="F69" s="333"/>
      <c r="G69" s="334"/>
      <c r="H69" s="334"/>
    </row>
    <row r="70" ht="21" customHeight="1">
      <c r="A70" s="328"/>
      <c r="B70" t="s" s="329">
        <v>624</v>
      </c>
      <c r="C70" t="s" s="330">
        <v>625</v>
      </c>
      <c r="D70" s="331">
        <v>6</v>
      </c>
      <c r="E70" s="332">
        <v>5</v>
      </c>
      <c r="F70" s="333"/>
      <c r="G70" s="334"/>
      <c r="H70" s="334"/>
    </row>
    <row r="71" ht="21" customHeight="1">
      <c r="A71" s="328"/>
      <c r="B71" s="333"/>
      <c r="C71" s="334"/>
      <c r="D71" s="334"/>
      <c r="E71" s="336"/>
      <c r="F71" s="333"/>
      <c r="G71" s="334"/>
      <c r="H71" s="334"/>
    </row>
    <row r="72" ht="21" customHeight="1">
      <c r="A72" t="s" s="337">
        <v>366</v>
      </c>
      <c r="B72" t="s" s="329">
        <v>377</v>
      </c>
      <c r="C72" t="s" s="330">
        <v>378</v>
      </c>
      <c r="D72" s="331">
        <v>21</v>
      </c>
      <c r="E72" s="332">
        <v>21</v>
      </c>
      <c r="F72" s="333"/>
      <c r="G72" s="334"/>
      <c r="H72" s="334"/>
    </row>
    <row r="73" ht="21" customHeight="1">
      <c r="A73" s="328"/>
      <c r="B73" t="s" s="329">
        <v>626</v>
      </c>
      <c r="C73" t="s" s="330">
        <v>627</v>
      </c>
      <c r="D73" s="331">
        <v>1</v>
      </c>
      <c r="E73" s="332">
        <v>1</v>
      </c>
      <c r="F73" s="333"/>
      <c r="G73" s="334"/>
      <c r="H73" s="334"/>
    </row>
    <row r="74" ht="21" customHeight="1">
      <c r="A74" s="328"/>
      <c r="B74" t="s" s="329">
        <v>367</v>
      </c>
      <c r="C74" t="s" s="330">
        <v>368</v>
      </c>
      <c r="D74" s="331">
        <v>1</v>
      </c>
      <c r="E74" s="332">
        <v>1</v>
      </c>
      <c r="F74" s="333"/>
      <c r="G74" s="334"/>
      <c r="H74" s="334"/>
    </row>
    <row r="75" ht="21" customHeight="1">
      <c r="A75" s="328"/>
      <c r="B75" t="s" s="329">
        <v>494</v>
      </c>
      <c r="C75" t="s" s="330">
        <v>495</v>
      </c>
      <c r="D75" s="331">
        <v>2</v>
      </c>
      <c r="E75" s="332">
        <v>2</v>
      </c>
      <c r="F75" s="333"/>
      <c r="G75" s="334"/>
      <c r="H75" s="334"/>
    </row>
    <row r="76" ht="21" customHeight="1">
      <c r="A76" s="328"/>
      <c r="B76" t="s" s="329">
        <v>373</v>
      </c>
      <c r="C76" t="s" s="330">
        <v>374</v>
      </c>
      <c r="D76" s="331">
        <v>3</v>
      </c>
      <c r="E76" s="332">
        <v>3</v>
      </c>
      <c r="F76" s="333"/>
      <c r="G76" s="334"/>
      <c r="H76" s="334"/>
    </row>
    <row r="77" ht="21" customHeight="1">
      <c r="A77" s="328"/>
      <c r="B77" s="333"/>
      <c r="C77" s="334"/>
      <c r="D77" s="334"/>
      <c r="E77" s="336"/>
      <c r="F77" s="333"/>
      <c r="G77" s="334"/>
      <c r="H77" s="334"/>
    </row>
    <row r="78" ht="21" customHeight="1">
      <c r="A78" t="s" s="337">
        <v>628</v>
      </c>
      <c r="B78" t="s" s="329">
        <v>629</v>
      </c>
      <c r="C78" t="s" s="330">
        <v>630</v>
      </c>
      <c r="D78" s="331">
        <v>1</v>
      </c>
      <c r="E78" s="332">
        <v>1</v>
      </c>
      <c r="F78" s="333"/>
      <c r="G78" s="334"/>
      <c r="H78" s="334"/>
    </row>
    <row r="79" ht="21" customHeight="1">
      <c r="A79" s="328"/>
      <c r="B79" t="s" s="338">
        <v>631</v>
      </c>
      <c r="C79" t="s" s="339">
        <v>632</v>
      </c>
      <c r="D79" s="331">
        <v>4</v>
      </c>
      <c r="E79" s="332">
        <v>4</v>
      </c>
      <c r="F79" s="333"/>
      <c r="G79" s="334"/>
      <c r="H79" s="334"/>
    </row>
    <row r="80" ht="21" customHeight="1">
      <c r="A80" s="328"/>
      <c r="B80" s="333"/>
      <c r="C80" s="334"/>
      <c r="D80" s="334"/>
      <c r="E80" s="336"/>
      <c r="F80" s="333"/>
      <c r="G80" s="334"/>
      <c r="H80" s="334"/>
    </row>
    <row r="81" ht="21" customHeight="1">
      <c r="A81" t="s" s="340">
        <v>633</v>
      </c>
      <c r="B81" t="s" s="341">
        <v>634</v>
      </c>
      <c r="C81" t="s" s="342">
        <v>635</v>
      </c>
      <c r="D81" s="343">
        <v>1</v>
      </c>
      <c r="E81" s="344">
        <v>1</v>
      </c>
      <c r="F81" s="333"/>
      <c r="G81" s="334"/>
      <c r="H81" s="334"/>
    </row>
    <row r="82" ht="21" customHeight="1">
      <c r="A82" s="345"/>
      <c r="B82" s="346"/>
      <c r="C82" s="347"/>
      <c r="D82" s="347"/>
      <c r="E82" s="347"/>
      <c r="F82" s="334"/>
      <c r="G82" s="334"/>
      <c r="H82" s="334"/>
    </row>
    <row r="83" ht="21" customHeight="1">
      <c r="A83" s="348"/>
      <c r="B83" s="349"/>
      <c r="C83" s="334"/>
      <c r="D83" s="334"/>
      <c r="E83" s="334"/>
      <c r="F83" s="334"/>
      <c r="G83" s="334"/>
      <c r="H83" s="334"/>
    </row>
    <row r="84" ht="21" customHeight="1">
      <c r="A84" s="348"/>
      <c r="B84" s="349"/>
      <c r="C84" s="334"/>
      <c r="D84" s="334"/>
      <c r="E84" s="334"/>
      <c r="F84" s="334"/>
      <c r="G84" s="334"/>
      <c r="H84" s="334"/>
    </row>
    <row r="85" ht="21" customHeight="1">
      <c r="A85" s="348"/>
      <c r="B85" s="349"/>
      <c r="C85" s="334"/>
      <c r="D85" s="334"/>
      <c r="E85" s="334"/>
      <c r="F85" s="334"/>
      <c r="G85" s="334"/>
      <c r="H85" s="334"/>
    </row>
    <row r="86" ht="21" customHeight="1">
      <c r="A86" s="348"/>
      <c r="B86" s="349"/>
      <c r="C86" s="334"/>
      <c r="D86" s="334"/>
      <c r="E86" s="334"/>
      <c r="F86" s="334"/>
      <c r="G86" s="334"/>
      <c r="H86" s="334"/>
    </row>
    <row r="87" ht="21" customHeight="1">
      <c r="A87" s="348"/>
      <c r="B87" s="349"/>
      <c r="C87" s="334"/>
      <c r="D87" s="334"/>
      <c r="E87" s="334"/>
      <c r="F87" s="334"/>
      <c r="G87" s="334"/>
      <c r="H87" s="334"/>
    </row>
    <row r="88" ht="21" customHeight="1">
      <c r="A88" s="348"/>
      <c r="B88" s="349"/>
      <c r="C88" s="334"/>
      <c r="D88" s="334"/>
      <c r="E88" s="334"/>
      <c r="F88" s="334"/>
      <c r="G88" s="334"/>
      <c r="H88" s="334"/>
    </row>
    <row r="89" ht="21" customHeight="1">
      <c r="A89" s="348"/>
      <c r="B89" s="349"/>
      <c r="C89" s="334"/>
      <c r="D89" s="334"/>
      <c r="E89" s="334"/>
      <c r="F89" s="334"/>
      <c r="G89" s="334"/>
      <c r="H89" s="334"/>
    </row>
    <row r="90" ht="21" customHeight="1">
      <c r="A90" s="348"/>
      <c r="B90" s="349"/>
      <c r="C90" s="334"/>
      <c r="D90" s="334"/>
      <c r="E90" s="334"/>
      <c r="F90" s="334"/>
      <c r="G90" s="334"/>
      <c r="H90" s="334"/>
    </row>
    <row r="91" ht="21" customHeight="1">
      <c r="A91" s="348"/>
      <c r="B91" s="349"/>
      <c r="C91" s="334"/>
      <c r="D91" s="334"/>
      <c r="E91" s="334"/>
      <c r="F91" s="334"/>
      <c r="G91" s="334"/>
      <c r="H91" s="334"/>
    </row>
  </sheetData>
  <mergeCells count="2">
    <mergeCell ref="A1:H1"/>
    <mergeCell ref="B2:C2"/>
  </mergeCells>
  <hyperlinks>
    <hyperlink ref="B3" r:id="rId1" location="" tooltip="" display=""/>
    <hyperlink ref="B7" r:id="rId2" location="" tooltip="" display=""/>
    <hyperlink ref="B8" r:id="rId3" location="" tooltip="" display=""/>
    <hyperlink ref="B9" r:id="rId4" location="" tooltip="" display=""/>
    <hyperlink ref="B10" r:id="rId5" location="" tooltip="" display=""/>
    <hyperlink ref="B11" r:id="rId6" location="" tooltip="" display=""/>
    <hyperlink ref="B12" r:id="rId7" location="" tooltip="" display=""/>
    <hyperlink ref="B13" r:id="rId8" location="" tooltip="" display=""/>
    <hyperlink ref="B14" r:id="rId9" location="" tooltip="" display=""/>
    <hyperlink ref="B15" r:id="rId10" location="" tooltip="" display=""/>
    <hyperlink ref="B18" r:id="rId11" location="" tooltip="" display=""/>
    <hyperlink ref="B19" r:id="rId12" location="" tooltip="" display=""/>
    <hyperlink ref="B22" r:id="rId13" location="" tooltip="" display=""/>
    <hyperlink ref="B25" r:id="rId14" location="" tooltip="" display=""/>
    <hyperlink ref="B30" r:id="rId15" location="" tooltip="" display=""/>
    <hyperlink ref="B36" r:id="rId16" location="" tooltip="" display=""/>
    <hyperlink ref="B37" r:id="rId17" location="" tooltip="" display=""/>
    <hyperlink ref="B39" r:id="rId18" location="" tooltip="" display=""/>
    <hyperlink ref="B41" r:id="rId19" location="" tooltip="" display=""/>
    <hyperlink ref="B45" r:id="rId20" location="" tooltip="" display=""/>
    <hyperlink ref="B46" r:id="rId21" location="" tooltip="" display=""/>
    <hyperlink ref="B47" r:id="rId22" location="" tooltip="" display=""/>
    <hyperlink ref="B48" r:id="rId23" location="" tooltip="" display=""/>
    <hyperlink ref="B55" r:id="rId24" location="" tooltip="" display=""/>
    <hyperlink ref="B56" r:id="rId25" location="" tooltip="" display=""/>
    <hyperlink ref="B57" r:id="rId26" location="" tooltip="" display=""/>
    <hyperlink ref="B58" r:id="rId27" location="" tooltip="" display=""/>
    <hyperlink ref="B59" r:id="rId28" location="" tooltip="" display=""/>
    <hyperlink ref="B60" r:id="rId29" location="" tooltip="" display=""/>
    <hyperlink ref="B61" r:id="rId30" location="" tooltip="" display=""/>
    <hyperlink ref="B62" r:id="rId31" location="" tooltip="" display=""/>
    <hyperlink ref="B65" r:id="rId32" location="" tooltip="" display=""/>
    <hyperlink ref="B69" r:id="rId33" location="" tooltip="" display=""/>
    <hyperlink ref="B70" r:id="rId34" location="" tooltip="" display=""/>
    <hyperlink ref="B72" r:id="rId35" location="" tooltip="" display=""/>
    <hyperlink ref="B73" r:id="rId36" location="" tooltip="" display=""/>
    <hyperlink ref="B75" r:id="rId37" location="" tooltip="" display=""/>
    <hyperlink ref="B78" r:id="rId38" location="" tooltip="" display=""/>
    <hyperlink ref="B79" r:id="rId39" location="" tooltip="" display=""/>
    <hyperlink ref="B81" r:id="rId40" location="" tooltip="" display=""/>
  </hyperlinks>
  <pageMargins left="0.7" right="0.7" top="0.75" bottom="0.75" header="0.3" footer="0.3"/>
  <pageSetup firstPageNumber="1" fitToHeight="1" fitToWidth="1" scale="100" useFirstPageNumber="0" orientation="portrait" pageOrder="downThenOver"/>
  <headerFooter>
    <oddFooter>&amp;C&amp;"Helvetica Neue,Regular"&amp;11&amp;K000000&amp;P</oddFooter>
  </headerFooter>
</worksheet>
</file>

<file path=xl/worksheets/sheet5.xml><?xml version="1.0" encoding="utf-8"?>
<worksheet xmlns:r="http://schemas.openxmlformats.org/officeDocument/2006/relationships" xmlns="http://schemas.openxmlformats.org/spreadsheetml/2006/main">
  <dimension ref="A1:O81"/>
  <sheetViews>
    <sheetView workbookViewId="0" showGridLines="0" defaultGridColor="1"/>
  </sheetViews>
  <sheetFormatPr defaultColWidth="16.3333" defaultRowHeight="16" customHeight="1" outlineLevelRow="0" outlineLevelCol="0"/>
  <cols>
    <col min="1" max="1" width="15.8516" style="350" customWidth="1"/>
    <col min="2" max="2" width="10.8516" style="350" customWidth="1"/>
    <col min="3" max="3" width="10.8516" style="350" customWidth="1"/>
    <col min="4" max="4" width="10.8516" style="350" customWidth="1"/>
    <col min="5" max="5" width="10.8516" style="350" customWidth="1"/>
    <col min="6" max="6" width="10.8516" style="350" customWidth="1"/>
    <col min="7" max="7" width="10.8516" style="350" customWidth="1"/>
    <col min="8" max="8" width="10.8516" style="350" customWidth="1"/>
    <col min="9" max="9" width="10.8516" style="350" customWidth="1"/>
    <col min="10" max="10" width="10.8516" style="350" customWidth="1"/>
    <col min="11" max="11" width="10.8516" style="350" customWidth="1"/>
    <col min="12" max="12" width="10.8516" style="350" customWidth="1"/>
    <col min="13" max="13" width="10.8516" style="350" customWidth="1"/>
    <col min="14" max="14" width="10.8516" style="350" customWidth="1"/>
    <col min="15" max="15" width="10.8516" style="350" customWidth="1"/>
    <col min="16" max="256" width="16.3516" style="350" customWidth="1"/>
  </cols>
  <sheetData>
    <row r="1" ht="18" customHeight="1">
      <c r="A1" t="s" s="351">
        <v>637</v>
      </c>
      <c r="B1" s="312"/>
      <c r="C1" s="312"/>
      <c r="D1" s="312"/>
      <c r="E1" s="312"/>
      <c r="F1" s="312"/>
      <c r="G1" s="3"/>
      <c r="H1" s="3"/>
      <c r="I1" s="3"/>
      <c r="J1" s="3"/>
      <c r="K1" s="3"/>
      <c r="L1" s="3"/>
      <c r="M1" s="3"/>
      <c r="N1" s="3"/>
      <c r="O1" s="4"/>
    </row>
    <row r="2" ht="16.5" customHeight="1">
      <c r="A2" s="352"/>
      <c r="B2" t="s" s="353">
        <v>638</v>
      </c>
      <c r="C2" t="s" s="353">
        <v>639</v>
      </c>
      <c r="D2" t="s" s="353">
        <v>640</v>
      </c>
      <c r="E2" t="s" s="353">
        <v>641</v>
      </c>
      <c r="F2" t="s" s="353">
        <v>555</v>
      </c>
      <c r="G2" s="354"/>
      <c r="H2" s="7"/>
      <c r="I2" s="7"/>
      <c r="J2" s="7"/>
      <c r="K2" s="7"/>
      <c r="L2" s="7"/>
      <c r="M2" s="7"/>
      <c r="N2" s="7"/>
      <c r="O2" s="8"/>
    </row>
    <row r="3" ht="16.5" customHeight="1">
      <c r="A3" t="s" s="355">
        <v>642</v>
      </c>
      <c r="B3" s="356">
        <v>6</v>
      </c>
      <c r="C3" s="356">
        <v>898</v>
      </c>
      <c r="D3" s="356">
        <v>208</v>
      </c>
      <c r="E3" s="356">
        <v>82</v>
      </c>
      <c r="F3" s="357">
        <v>1194</v>
      </c>
      <c r="G3" s="354"/>
      <c r="H3" s="7"/>
      <c r="I3" s="7"/>
      <c r="J3" s="7"/>
      <c r="K3" s="7"/>
      <c r="L3" s="7"/>
      <c r="M3" s="7"/>
      <c r="N3" s="7"/>
      <c r="O3" s="8"/>
    </row>
    <row r="4" ht="16.25" customHeight="1">
      <c r="A4" t="s" s="358">
        <v>643</v>
      </c>
      <c r="B4" s="356">
        <v>16</v>
      </c>
      <c r="C4" s="356">
        <v>1342</v>
      </c>
      <c r="D4" s="356">
        <v>136</v>
      </c>
      <c r="E4" s="356">
        <v>597</v>
      </c>
      <c r="F4" s="357">
        <v>2091</v>
      </c>
      <c r="G4" s="354"/>
      <c r="H4" s="7"/>
      <c r="I4" s="7"/>
      <c r="J4" s="7"/>
      <c r="K4" s="7"/>
      <c r="L4" s="7"/>
      <c r="M4" s="7"/>
      <c r="N4" s="7"/>
      <c r="O4" s="8"/>
    </row>
    <row r="5" ht="16.25" customHeight="1">
      <c r="A5" t="s" s="358">
        <v>644</v>
      </c>
      <c r="B5" s="356">
        <v>0</v>
      </c>
      <c r="C5" s="356">
        <v>0</v>
      </c>
      <c r="D5" s="356">
        <v>0</v>
      </c>
      <c r="E5" s="356">
        <v>94</v>
      </c>
      <c r="F5" s="357">
        <v>94</v>
      </c>
      <c r="G5" s="354"/>
      <c r="H5" s="7"/>
      <c r="I5" s="7"/>
      <c r="J5" s="7"/>
      <c r="K5" s="7"/>
      <c r="L5" s="7"/>
      <c r="M5" s="7"/>
      <c r="N5" s="7"/>
      <c r="O5" s="8"/>
    </row>
    <row r="6" ht="16.25" customHeight="1">
      <c r="A6" t="s" s="358">
        <v>573</v>
      </c>
      <c r="B6" s="356">
        <v>0</v>
      </c>
      <c r="C6" s="356">
        <v>0</v>
      </c>
      <c r="D6" s="356">
        <v>10</v>
      </c>
      <c r="E6" s="356">
        <v>47</v>
      </c>
      <c r="F6" s="357">
        <v>57</v>
      </c>
      <c r="G6" s="354"/>
      <c r="H6" s="7"/>
      <c r="I6" s="7"/>
      <c r="J6" s="7"/>
      <c r="K6" s="7"/>
      <c r="L6" s="7"/>
      <c r="M6" s="7"/>
      <c r="N6" s="7"/>
      <c r="O6" s="8"/>
    </row>
    <row r="7" ht="16.25" customHeight="1">
      <c r="A7" t="s" s="358">
        <v>575</v>
      </c>
      <c r="B7" s="356">
        <v>17</v>
      </c>
      <c r="C7" s="356">
        <v>20</v>
      </c>
      <c r="D7" s="356">
        <v>543</v>
      </c>
      <c r="E7" s="356">
        <v>90</v>
      </c>
      <c r="F7" s="357">
        <v>670</v>
      </c>
      <c r="G7" s="354"/>
      <c r="H7" s="7"/>
      <c r="I7" s="7"/>
      <c r="J7" s="7"/>
      <c r="K7" s="7"/>
      <c r="L7" s="7"/>
      <c r="M7" s="7"/>
      <c r="N7" s="7"/>
      <c r="O7" s="8"/>
    </row>
    <row r="8" ht="16.25" customHeight="1">
      <c r="A8" s="359"/>
      <c r="B8" s="356"/>
      <c r="C8" s="356"/>
      <c r="D8" s="356"/>
      <c r="E8" s="356"/>
      <c r="F8" s="356"/>
      <c r="G8" s="354"/>
      <c r="H8" s="7"/>
      <c r="I8" s="7"/>
      <c r="J8" s="7"/>
      <c r="K8" s="7"/>
      <c r="L8" s="7"/>
      <c r="M8" s="7"/>
      <c r="N8" s="7"/>
      <c r="O8" s="8"/>
    </row>
    <row r="9" ht="16.25" customHeight="1">
      <c r="A9" t="s" s="358">
        <v>555</v>
      </c>
      <c r="B9" s="357">
        <v>39</v>
      </c>
      <c r="C9" s="357">
        <v>2260</v>
      </c>
      <c r="D9" s="357">
        <v>897</v>
      </c>
      <c r="E9" s="357">
        <v>910</v>
      </c>
      <c r="F9" s="357">
        <v>4106</v>
      </c>
      <c r="G9" s="354"/>
      <c r="H9" s="7"/>
      <c r="I9" s="7"/>
      <c r="J9" s="7"/>
      <c r="K9" s="7"/>
      <c r="L9" s="7"/>
      <c r="M9" s="7"/>
      <c r="N9" s="7"/>
      <c r="O9" s="8"/>
    </row>
    <row r="10" ht="16.25" customHeight="1">
      <c r="A10" t="s" s="358">
        <v>645</v>
      </c>
      <c r="B10" s="360">
        <v>43.59</v>
      </c>
      <c r="C10" s="360">
        <v>0.88</v>
      </c>
      <c r="D10" s="360">
        <v>60.54</v>
      </c>
      <c r="E10" s="360">
        <v>9.890000000000001</v>
      </c>
      <c r="F10" s="360">
        <v>16.32</v>
      </c>
      <c r="G10" s="354"/>
      <c r="H10" s="7"/>
      <c r="I10" s="7"/>
      <c r="J10" s="7"/>
      <c r="K10" s="7"/>
      <c r="L10" s="7"/>
      <c r="M10" s="7"/>
      <c r="N10" s="7"/>
      <c r="O10" s="8"/>
    </row>
    <row r="11" ht="16.25" customHeight="1">
      <c r="A11" s="361"/>
      <c r="B11" s="362"/>
      <c r="C11" s="363"/>
      <c r="D11" s="363"/>
      <c r="E11" s="363"/>
      <c r="F11" s="363"/>
      <c r="G11" s="354"/>
      <c r="H11" s="7"/>
      <c r="I11" s="7"/>
      <c r="J11" s="7"/>
      <c r="K11" s="7"/>
      <c r="L11" s="7"/>
      <c r="M11" s="7"/>
      <c r="N11" s="7"/>
      <c r="O11" s="8"/>
    </row>
    <row r="12" ht="16" customHeight="1">
      <c r="A12" s="364"/>
      <c r="B12" s="365"/>
      <c r="C12" s="365"/>
      <c r="D12" s="365"/>
      <c r="E12" s="365"/>
      <c r="F12" s="365"/>
      <c r="G12" s="7"/>
      <c r="H12" s="7"/>
      <c r="I12" s="7"/>
      <c r="J12" s="7"/>
      <c r="K12" s="7"/>
      <c r="L12" s="7"/>
      <c r="M12" s="7"/>
      <c r="N12" s="7"/>
      <c r="O12" s="8"/>
    </row>
    <row r="13" ht="16" customHeight="1">
      <c r="A13" s="5"/>
      <c r="B13" s="7"/>
      <c r="C13" s="7"/>
      <c r="D13" s="7"/>
      <c r="E13" s="7"/>
      <c r="F13" s="7"/>
      <c r="G13" s="7"/>
      <c r="H13" s="7"/>
      <c r="I13" s="7"/>
      <c r="J13" s="7"/>
      <c r="K13" s="7"/>
      <c r="L13" s="7"/>
      <c r="M13" s="7"/>
      <c r="N13" s="7"/>
      <c r="O13" s="8"/>
    </row>
    <row r="14" ht="16" customHeight="1">
      <c r="A14" s="5"/>
      <c r="B14" s="7"/>
      <c r="C14" s="7"/>
      <c r="D14" s="7"/>
      <c r="E14" s="7"/>
      <c r="F14" s="7"/>
      <c r="G14" s="7"/>
      <c r="H14" s="7"/>
      <c r="I14" s="7"/>
      <c r="J14" s="7"/>
      <c r="K14" s="7"/>
      <c r="L14" s="7"/>
      <c r="M14" s="7"/>
      <c r="N14" s="7"/>
      <c r="O14" s="8"/>
    </row>
    <row r="15" ht="16" customHeight="1">
      <c r="A15" t="s" s="366">
        <v>646</v>
      </c>
      <c r="B15" s="367"/>
      <c r="C15" s="367"/>
      <c r="D15" s="367"/>
      <c r="E15" s="367"/>
      <c r="F15" s="367"/>
      <c r="G15" s="367"/>
      <c r="H15" s="367"/>
      <c r="I15" s="367"/>
      <c r="J15" s="367"/>
      <c r="K15" s="367"/>
      <c r="L15" s="368"/>
      <c r="M15" s="368"/>
      <c r="N15" s="7"/>
      <c r="O15" s="8"/>
    </row>
    <row r="16" ht="16" customHeight="1">
      <c r="A16" s="369"/>
      <c r="B16" t="s" s="370">
        <v>638</v>
      </c>
      <c r="C16" t="s" s="371">
        <v>647</v>
      </c>
      <c r="D16" t="s" s="370">
        <v>639</v>
      </c>
      <c r="E16" t="s" s="371">
        <v>647</v>
      </c>
      <c r="F16" t="s" s="370">
        <v>640</v>
      </c>
      <c r="G16" t="s" s="371">
        <v>647</v>
      </c>
      <c r="H16" t="s" s="370">
        <v>641</v>
      </c>
      <c r="I16" t="s" s="371">
        <v>647</v>
      </c>
      <c r="J16" t="s" s="370">
        <v>555</v>
      </c>
      <c r="K16" t="s" s="371">
        <v>648</v>
      </c>
      <c r="L16" t="s" s="372">
        <v>649</v>
      </c>
      <c r="M16" t="s" s="373">
        <v>650</v>
      </c>
      <c r="N16" s="374"/>
      <c r="O16" s="375"/>
    </row>
    <row r="17" ht="16" customHeight="1">
      <c r="A17" t="s" s="376">
        <v>651</v>
      </c>
      <c r="B17" s="377">
        <v>0</v>
      </c>
      <c r="C17" s="378">
        <v>0</v>
      </c>
      <c r="D17" s="377">
        <v>510</v>
      </c>
      <c r="E17" s="379">
        <v>33.82</v>
      </c>
      <c r="F17" s="377">
        <v>194</v>
      </c>
      <c r="G17" s="379">
        <v>82.55</v>
      </c>
      <c r="H17" s="377">
        <v>29</v>
      </c>
      <c r="I17" s="379">
        <v>23.97</v>
      </c>
      <c r="J17" s="377">
        <f>SUM(J19:J24)</f>
        <v>733</v>
      </c>
      <c r="K17" s="379">
        <v>39.2</v>
      </c>
      <c r="L17" t="s" s="372">
        <v>652</v>
      </c>
      <c r="M17" t="s" s="373">
        <v>652</v>
      </c>
      <c r="N17" s="380"/>
      <c r="O17" s="381"/>
    </row>
    <row r="18" ht="16" customHeight="1">
      <c r="A18" t="s" s="382">
        <v>653</v>
      </c>
      <c r="B18" t="s" s="383">
        <v>654</v>
      </c>
      <c r="C18" t="s" s="384">
        <v>655</v>
      </c>
      <c r="D18" t="s" s="383">
        <v>654</v>
      </c>
      <c r="E18" t="s" s="384">
        <v>655</v>
      </c>
      <c r="F18" t="s" s="383">
        <v>654</v>
      </c>
      <c r="G18" t="s" s="384">
        <v>655</v>
      </c>
      <c r="H18" t="s" s="383">
        <v>654</v>
      </c>
      <c r="I18" t="s" s="384">
        <v>655</v>
      </c>
      <c r="J18" t="s" s="383">
        <v>654</v>
      </c>
      <c r="K18" t="s" s="384">
        <v>655</v>
      </c>
      <c r="L18" s="385"/>
      <c r="M18" s="386"/>
      <c r="N18" s="380"/>
      <c r="O18" s="381"/>
    </row>
    <row r="19" ht="16" customHeight="1">
      <c r="A19" t="s" s="387">
        <v>557</v>
      </c>
      <c r="B19" s="388">
        <v>0</v>
      </c>
      <c r="C19" s="389">
        <v>0</v>
      </c>
      <c r="D19" s="388">
        <v>103</v>
      </c>
      <c r="E19" s="390">
        <f>($D19/$D$17)*100</f>
        <v>20.19607843137255</v>
      </c>
      <c r="F19" s="388">
        <v>62</v>
      </c>
      <c r="G19" s="390">
        <f>($F19/$F$17)*100</f>
        <v>31.95876288659793</v>
      </c>
      <c r="H19" s="388">
        <v>0</v>
      </c>
      <c r="I19" s="390">
        <f>($H19/$H$17)*100</f>
        <v>0</v>
      </c>
      <c r="J19" s="391">
        <f>$B19+$D19+$F19+$H19</f>
        <v>165</v>
      </c>
      <c r="K19" s="392">
        <f>($J19/$J$17)*100</f>
        <v>22.51023192360164</v>
      </c>
      <c r="L19" s="393">
        <f>SUM(D19+F19)</f>
        <v>165</v>
      </c>
      <c r="M19" s="394">
        <f>SUM(B19+H19)</f>
        <v>0</v>
      </c>
      <c r="N19" s="380"/>
      <c r="O19" s="381"/>
    </row>
    <row r="20" ht="16" customHeight="1">
      <c r="A20" t="s" s="395">
        <v>558</v>
      </c>
      <c r="B20" s="396">
        <v>0</v>
      </c>
      <c r="C20" s="397">
        <v>0</v>
      </c>
      <c r="D20" s="396">
        <v>6</v>
      </c>
      <c r="E20" s="398">
        <f>($D20/$D$17)*100</f>
        <v>1.176470588235294</v>
      </c>
      <c r="F20" s="396">
        <v>1</v>
      </c>
      <c r="G20" s="398">
        <f>($F20/$F$17)*100</f>
        <v>0.5154639175257731</v>
      </c>
      <c r="H20" s="396">
        <v>1</v>
      </c>
      <c r="I20" s="398">
        <f>($H20/$H$17)*100</f>
        <v>3.448275862068965</v>
      </c>
      <c r="J20" s="399">
        <f>$B20+$D20+$F20+$H20</f>
        <v>8</v>
      </c>
      <c r="K20" s="400">
        <f>($J20/$J$17)*100</f>
        <v>1.091405184174625</v>
      </c>
      <c r="L20" s="401">
        <f>SUM(D20+F20)</f>
        <v>7</v>
      </c>
      <c r="M20" s="402">
        <f>SUM(B20+H20)</f>
        <v>1</v>
      </c>
      <c r="N20" s="380"/>
      <c r="O20" s="381"/>
    </row>
    <row r="21" ht="16" customHeight="1">
      <c r="A21" t="s" s="395">
        <v>559</v>
      </c>
      <c r="B21" s="396">
        <v>0</v>
      </c>
      <c r="C21" s="397">
        <v>0</v>
      </c>
      <c r="D21" s="396">
        <v>394</v>
      </c>
      <c r="E21" s="398">
        <f>($D21/$D$17)*100</f>
        <v>77.25490196078432</v>
      </c>
      <c r="F21" s="396">
        <v>130</v>
      </c>
      <c r="G21" s="398">
        <f>($F21/$F$17)*100</f>
        <v>67.0103092783505</v>
      </c>
      <c r="H21" s="396">
        <v>8</v>
      </c>
      <c r="I21" s="398">
        <f>($H21/$H$17)*100</f>
        <v>27.58620689655172</v>
      </c>
      <c r="J21" s="399">
        <f>$B21+$D21+$F21+$H21</f>
        <v>532</v>
      </c>
      <c r="K21" s="400">
        <f>($J21/$J$17)*100</f>
        <v>72.57844474761255</v>
      </c>
      <c r="L21" s="401">
        <f>SUM(D21+F21)</f>
        <v>524</v>
      </c>
      <c r="M21" s="402">
        <f>SUM(B21+H21)</f>
        <v>8</v>
      </c>
      <c r="N21" s="380"/>
      <c r="O21" s="381"/>
    </row>
    <row r="22" ht="16" customHeight="1">
      <c r="A22" t="s" s="395">
        <v>562</v>
      </c>
      <c r="B22" s="396">
        <v>0</v>
      </c>
      <c r="C22" s="397">
        <v>0</v>
      </c>
      <c r="D22" s="396">
        <v>2</v>
      </c>
      <c r="E22" s="398">
        <f>($D22/$D$17)*100</f>
        <v>0.392156862745098</v>
      </c>
      <c r="F22" s="396">
        <v>0</v>
      </c>
      <c r="G22" s="398">
        <f>($F22/$F$17)*100</f>
        <v>0</v>
      </c>
      <c r="H22" s="396">
        <v>17</v>
      </c>
      <c r="I22" s="398">
        <f>($H22/$H$17)*100</f>
        <v>58.62068965517241</v>
      </c>
      <c r="J22" s="399">
        <f>$B22+$D22+$F22+$H22</f>
        <v>19</v>
      </c>
      <c r="K22" s="400">
        <f>($J22/$J$17)*100</f>
        <v>2.592087312414734</v>
      </c>
      <c r="L22" s="401">
        <f>SUM(D22+F22)</f>
        <v>2</v>
      </c>
      <c r="M22" s="402">
        <f>SUM(B22+H22)</f>
        <v>17</v>
      </c>
      <c r="N22" s="380"/>
      <c r="O22" s="381"/>
    </row>
    <row r="23" ht="16" customHeight="1">
      <c r="A23" t="s" s="395">
        <v>567</v>
      </c>
      <c r="B23" s="396">
        <v>0</v>
      </c>
      <c r="C23" s="397">
        <v>0</v>
      </c>
      <c r="D23" s="396">
        <v>1</v>
      </c>
      <c r="E23" s="398">
        <f>($D23/$D$17)*100</f>
        <v>0.196078431372549</v>
      </c>
      <c r="F23" s="396">
        <v>0</v>
      </c>
      <c r="G23" s="398">
        <f>($F23/$F$17)*100</f>
        <v>0</v>
      </c>
      <c r="H23" s="396">
        <v>3</v>
      </c>
      <c r="I23" s="398">
        <f>($H23/$H$17)*100</f>
        <v>10.3448275862069</v>
      </c>
      <c r="J23" s="399">
        <f>$B23+$D23+$F23+$H23</f>
        <v>4</v>
      </c>
      <c r="K23" s="400">
        <f>($J23/$J$17)*100</f>
        <v>0.5457025920873124</v>
      </c>
      <c r="L23" s="401">
        <f>SUM(D23+F23)</f>
        <v>1</v>
      </c>
      <c r="M23" s="402">
        <f>SUM(B23+H23)</f>
        <v>3</v>
      </c>
      <c r="N23" s="380"/>
      <c r="O23" s="381"/>
    </row>
    <row r="24" ht="16" customHeight="1">
      <c r="A24" t="s" s="395">
        <v>656</v>
      </c>
      <c r="B24" s="396">
        <v>0</v>
      </c>
      <c r="C24" s="397">
        <v>0</v>
      </c>
      <c r="D24" s="396">
        <v>4</v>
      </c>
      <c r="E24" s="398">
        <f>($D24/$D$17)*100</f>
        <v>0.7843137254901961</v>
      </c>
      <c r="F24" s="396">
        <v>1</v>
      </c>
      <c r="G24" s="398">
        <f>($F24/$F$17)*100</f>
        <v>0.5154639175257731</v>
      </c>
      <c r="H24" s="396">
        <v>0</v>
      </c>
      <c r="I24" s="398">
        <f>($H24/$H$17)*100</f>
        <v>0</v>
      </c>
      <c r="J24" s="399">
        <f>$B24+$D24+$F24+$H24</f>
        <v>5</v>
      </c>
      <c r="K24" s="400">
        <f>($J24/$J$17)*100</f>
        <v>0.6821282401091405</v>
      </c>
      <c r="L24" s="401">
        <f>SUM(D24+F24)</f>
        <v>5</v>
      </c>
      <c r="M24" s="402">
        <f>SUM(B24+H24)</f>
        <v>0</v>
      </c>
      <c r="N24" s="380"/>
      <c r="O24" s="381"/>
    </row>
    <row r="25" ht="16" customHeight="1">
      <c r="A25" s="403"/>
      <c r="B25" s="404"/>
      <c r="C25" s="405"/>
      <c r="D25" s="404"/>
      <c r="E25" s="406"/>
      <c r="F25" s="404"/>
      <c r="G25" s="406"/>
      <c r="H25" s="404"/>
      <c r="I25" s="405"/>
      <c r="J25" s="404"/>
      <c r="K25" s="405"/>
      <c r="L25" s="407"/>
      <c r="M25" s="408"/>
      <c r="N25" s="380"/>
      <c r="O25" s="381"/>
    </row>
    <row r="26" ht="16" customHeight="1">
      <c r="A26" t="s" s="409">
        <v>657</v>
      </c>
      <c r="B26" s="410">
        <f>SUM(B28:B33)</f>
        <v>6</v>
      </c>
      <c r="C26" s="411">
        <v>100</v>
      </c>
      <c r="D26" s="410">
        <f>SUM(D28:D33)</f>
        <v>998</v>
      </c>
      <c r="E26" s="411">
        <v>66.18000000000001</v>
      </c>
      <c r="F26" s="410">
        <f>SUM(F28:F33)</f>
        <v>41</v>
      </c>
      <c r="G26" s="411">
        <v>17.45</v>
      </c>
      <c r="H26" s="410">
        <f>SUM(H28:H33)</f>
        <v>92</v>
      </c>
      <c r="I26" s="411">
        <v>76.03</v>
      </c>
      <c r="J26" s="410">
        <f>SUM(J28:J33)</f>
        <v>1137</v>
      </c>
      <c r="K26" s="412">
        <v>67.33</v>
      </c>
      <c r="L26" s="413"/>
      <c r="M26" s="414"/>
      <c r="N26" s="380"/>
      <c r="O26" s="381"/>
    </row>
    <row r="27" ht="16" customHeight="1">
      <c r="A27" t="s" s="415">
        <v>653</v>
      </c>
      <c r="B27" t="s" s="416">
        <v>654</v>
      </c>
      <c r="C27" t="s" s="417">
        <v>658</v>
      </c>
      <c r="D27" t="s" s="416">
        <v>654</v>
      </c>
      <c r="E27" t="s" s="417">
        <v>658</v>
      </c>
      <c r="F27" t="s" s="416">
        <v>654</v>
      </c>
      <c r="G27" t="s" s="417">
        <v>658</v>
      </c>
      <c r="H27" t="s" s="416">
        <v>654</v>
      </c>
      <c r="I27" t="s" s="417">
        <v>658</v>
      </c>
      <c r="J27" t="s" s="416">
        <v>654</v>
      </c>
      <c r="K27" t="s" s="417">
        <v>658</v>
      </c>
      <c r="L27" s="413"/>
      <c r="M27" s="414"/>
      <c r="N27" s="380"/>
      <c r="O27" s="381"/>
    </row>
    <row r="28" ht="16" customHeight="1">
      <c r="A28" t="s" s="418">
        <v>560</v>
      </c>
      <c r="B28" s="419">
        <v>0</v>
      </c>
      <c r="C28" s="420">
        <f>($B28/$B$26)*100</f>
        <v>0</v>
      </c>
      <c r="D28" s="419">
        <v>22</v>
      </c>
      <c r="E28" s="420">
        <f>($D28/$D$26)*100</f>
        <v>2.204408817635271</v>
      </c>
      <c r="F28" s="419">
        <v>6</v>
      </c>
      <c r="G28" s="420">
        <f>($F28/$F$26)*100</f>
        <v>14.63414634146341</v>
      </c>
      <c r="H28" s="419">
        <v>0</v>
      </c>
      <c r="I28" s="420">
        <f>($H28/$H$26)*100</f>
        <v>0</v>
      </c>
      <c r="J28" s="421">
        <f>$B28+$D28+$F28+$H28</f>
        <v>28</v>
      </c>
      <c r="K28" s="422">
        <f>($J28/$J$26)*100</f>
        <v>2.462620932277924</v>
      </c>
      <c r="L28" s="393">
        <f>SUM(D28+F28)</f>
        <v>28</v>
      </c>
      <c r="M28" s="394">
        <f>SUM(B28+H28)</f>
        <v>0</v>
      </c>
      <c r="N28" s="380"/>
      <c r="O28" s="381"/>
    </row>
    <row r="29" ht="16" customHeight="1">
      <c r="A29" t="s" s="395">
        <v>561</v>
      </c>
      <c r="B29" s="396">
        <v>1</v>
      </c>
      <c r="C29" s="398">
        <f>($B29/$B$26)*100</f>
        <v>16.66666666666666</v>
      </c>
      <c r="D29" s="396">
        <v>284</v>
      </c>
      <c r="E29" s="398">
        <f>($D29/$D$26)*100</f>
        <v>28.45691382765531</v>
      </c>
      <c r="F29" s="396">
        <v>25</v>
      </c>
      <c r="G29" s="398">
        <f>($F29/$F$26)*100</f>
        <v>60.97560975609756</v>
      </c>
      <c r="H29" s="396">
        <v>34</v>
      </c>
      <c r="I29" s="398">
        <f>($H29/$H$26)*100</f>
        <v>36.95652173913043</v>
      </c>
      <c r="J29" s="399">
        <f>$B29+$D29+$F29+$H29</f>
        <v>344</v>
      </c>
      <c r="K29" s="400">
        <f>($J29/$J$26)*100</f>
        <v>30.25505716798593</v>
      </c>
      <c r="L29" s="401">
        <f>SUM(D29+F29)</f>
        <v>309</v>
      </c>
      <c r="M29" s="402">
        <f>SUM(B29+H29)</f>
        <v>35</v>
      </c>
      <c r="N29" s="380"/>
      <c r="O29" s="381"/>
    </row>
    <row r="30" ht="16" customHeight="1">
      <c r="A30" t="s" s="395">
        <v>564</v>
      </c>
      <c r="B30" s="396">
        <v>0</v>
      </c>
      <c r="C30" s="398">
        <f>($B30/$B$26)*100</f>
        <v>0</v>
      </c>
      <c r="D30" s="396">
        <v>387</v>
      </c>
      <c r="E30" s="398">
        <f>($D30/$D$26)*100</f>
        <v>38.77755511022044</v>
      </c>
      <c r="F30" s="396">
        <v>6</v>
      </c>
      <c r="G30" s="398">
        <f>($F30/$F$26)*100</f>
        <v>14.63414634146341</v>
      </c>
      <c r="H30" s="396">
        <v>6</v>
      </c>
      <c r="I30" s="398">
        <f>($H30/$H$26)*100</f>
        <v>6.521739130434782</v>
      </c>
      <c r="J30" s="399">
        <f>$B30+$D30+$F30+$H30</f>
        <v>399</v>
      </c>
      <c r="K30" s="400">
        <f>($J30/$J$26)*100</f>
        <v>35.09234828496042</v>
      </c>
      <c r="L30" s="401">
        <f>SUM(D30+F30)</f>
        <v>393</v>
      </c>
      <c r="M30" s="402">
        <f>SUM(B30+H30)</f>
        <v>6</v>
      </c>
      <c r="N30" s="380"/>
      <c r="O30" s="381"/>
    </row>
    <row r="31" ht="16" customHeight="1">
      <c r="A31" t="s" s="395">
        <v>565</v>
      </c>
      <c r="B31" s="396">
        <v>4</v>
      </c>
      <c r="C31" s="398">
        <f>($B31/$B$26)*100</f>
        <v>66.66666666666666</v>
      </c>
      <c r="D31" s="396">
        <v>301</v>
      </c>
      <c r="E31" s="398">
        <f>($D31/$D$26)*100</f>
        <v>30.16032064128257</v>
      </c>
      <c r="F31" s="396">
        <v>4</v>
      </c>
      <c r="G31" s="398">
        <f>($F31/$F$26)*100</f>
        <v>9.75609756097561</v>
      </c>
      <c r="H31" s="396">
        <v>51</v>
      </c>
      <c r="I31" s="398">
        <f>($H31/$H$26)*100</f>
        <v>55.43478260869566</v>
      </c>
      <c r="J31" s="399">
        <f>$B31+$D31+$F31+$H31</f>
        <v>360</v>
      </c>
      <c r="K31" s="400">
        <f>($J31/$J$26)*100</f>
        <v>31.6622691292876</v>
      </c>
      <c r="L31" s="401">
        <f>SUM(D31+F31)</f>
        <v>305</v>
      </c>
      <c r="M31" s="402">
        <f>SUM(B31+H31)</f>
        <v>55</v>
      </c>
      <c r="N31" s="380"/>
      <c r="O31" s="381"/>
    </row>
    <row r="32" ht="16" customHeight="1">
      <c r="A32" t="s" s="423">
        <v>628</v>
      </c>
      <c r="B32" s="396">
        <v>1</v>
      </c>
      <c r="C32" s="398">
        <f>($B32/$B$26)*100</f>
        <v>16.66666666666666</v>
      </c>
      <c r="D32" s="396">
        <v>4</v>
      </c>
      <c r="E32" s="398">
        <f>($D32/$D$26)*100</f>
        <v>0.4008016032064128</v>
      </c>
      <c r="F32" s="396">
        <v>0</v>
      </c>
      <c r="G32" s="398">
        <f>($F32/$F$26)*100</f>
        <v>0</v>
      </c>
      <c r="H32" s="396">
        <v>0</v>
      </c>
      <c r="I32" s="398">
        <f>($H32/$H$26)*100</f>
        <v>0</v>
      </c>
      <c r="J32" s="399">
        <f>$B32+$D32+$F32+$H32</f>
        <v>5</v>
      </c>
      <c r="K32" s="400">
        <f>($J32/$J$26)*100</f>
        <v>0.4397537379067722</v>
      </c>
      <c r="L32" s="401">
        <f>SUM(D32+F32)</f>
        <v>4</v>
      </c>
      <c r="M32" s="402">
        <f>SUM(B32+H32)</f>
        <v>1</v>
      </c>
      <c r="N32" s="380"/>
      <c r="O32" s="381"/>
    </row>
    <row r="33" ht="16" customHeight="1">
      <c r="A33" t="s" s="423">
        <v>633</v>
      </c>
      <c r="B33" s="396">
        <v>0</v>
      </c>
      <c r="C33" s="398">
        <f>($B33/$B$26)*100</f>
        <v>0</v>
      </c>
      <c r="D33" s="396">
        <v>0</v>
      </c>
      <c r="E33" s="398">
        <f>($D33/$D$26)*100</f>
        <v>0</v>
      </c>
      <c r="F33" s="396">
        <v>0</v>
      </c>
      <c r="G33" s="398">
        <f>($F33/$F$26)*100</f>
        <v>0</v>
      </c>
      <c r="H33" s="396">
        <v>1</v>
      </c>
      <c r="I33" s="398">
        <f>($H33/$H$26)*100</f>
        <v>1.08695652173913</v>
      </c>
      <c r="J33" s="399">
        <f>$B33+$D33+$F33+$H33</f>
        <v>1</v>
      </c>
      <c r="K33" s="400">
        <f>($J33/$J$26)*100</f>
        <v>0.08795074758135445</v>
      </c>
      <c r="L33" s="401">
        <f>SUM(D33+F33)</f>
        <v>0</v>
      </c>
      <c r="M33" s="402">
        <f>SUM(B33+H33)</f>
        <v>1</v>
      </c>
      <c r="N33" s="380"/>
      <c r="O33" s="381"/>
    </row>
    <row r="34" ht="16" customHeight="1">
      <c r="A34" s="424"/>
      <c r="B34" s="425"/>
      <c r="C34" s="426"/>
      <c r="D34" s="425"/>
      <c r="E34" s="426"/>
      <c r="F34" s="425"/>
      <c r="G34" s="426"/>
      <c r="H34" s="425"/>
      <c r="I34" s="426"/>
      <c r="J34" s="425"/>
      <c r="K34" s="426"/>
      <c r="L34" s="427"/>
      <c r="M34" s="428"/>
      <c r="N34" s="380"/>
      <c r="O34" s="381"/>
    </row>
    <row r="35" ht="16" customHeight="1">
      <c r="A35" s="424"/>
      <c r="B35" s="429"/>
      <c r="C35" s="430"/>
      <c r="D35" s="430"/>
      <c r="E35" s="430"/>
      <c r="F35" s="430"/>
      <c r="G35" s="430"/>
      <c r="H35" s="430"/>
      <c r="I35" s="430"/>
      <c r="J35" s="431"/>
      <c r="K35" s="432"/>
      <c r="L35" s="433"/>
      <c r="M35" s="434"/>
      <c r="N35" s="7"/>
      <c r="O35" s="8"/>
    </row>
    <row r="36" ht="16" customHeight="1">
      <c r="A36" s="424"/>
      <c r="B36" s="425"/>
      <c r="C36" s="435"/>
      <c r="D36" s="435"/>
      <c r="E36" s="435"/>
      <c r="F36" s="435"/>
      <c r="G36" s="435"/>
      <c r="H36" s="435"/>
      <c r="I36" s="435"/>
      <c r="J36" s="436"/>
      <c r="K36" s="437"/>
      <c r="L36" s="438"/>
      <c r="M36" s="7"/>
      <c r="N36" s="7"/>
      <c r="O36" s="8"/>
    </row>
    <row r="37" ht="16" customHeight="1">
      <c r="A37" s="364"/>
      <c r="B37" s="434"/>
      <c r="C37" s="434"/>
      <c r="D37" s="434"/>
      <c r="E37" s="434"/>
      <c r="F37" s="434"/>
      <c r="G37" s="434"/>
      <c r="H37" s="434"/>
      <c r="I37" s="434"/>
      <c r="J37" s="434"/>
      <c r="K37" s="434"/>
      <c r="L37" s="7"/>
      <c r="M37" s="7"/>
      <c r="N37" s="7"/>
      <c r="O37" s="8"/>
    </row>
    <row r="38" ht="16" customHeight="1">
      <c r="A38" s="5"/>
      <c r="B38" s="7"/>
      <c r="C38" s="7"/>
      <c r="D38" s="7"/>
      <c r="E38" s="7"/>
      <c r="F38" s="7"/>
      <c r="G38" s="7"/>
      <c r="H38" s="7"/>
      <c r="I38" s="7"/>
      <c r="J38" s="7"/>
      <c r="K38" s="7"/>
      <c r="L38" s="7"/>
      <c r="M38" s="7"/>
      <c r="N38" s="7"/>
      <c r="O38" s="8"/>
    </row>
    <row r="39" ht="16" customHeight="1">
      <c r="A39" t="s" s="366">
        <v>659</v>
      </c>
      <c r="B39" s="439"/>
      <c r="C39" s="439"/>
      <c r="D39" s="439"/>
      <c r="E39" s="439"/>
      <c r="F39" s="439"/>
      <c r="G39" s="439"/>
      <c r="H39" s="439"/>
      <c r="I39" s="7"/>
      <c r="J39" s="7"/>
      <c r="K39" s="7"/>
      <c r="L39" s="7"/>
      <c r="M39" s="7"/>
      <c r="N39" s="7"/>
      <c r="O39" s="8"/>
    </row>
    <row r="40" ht="16" customHeight="1">
      <c r="A40" s="352"/>
      <c r="B40" t="s" s="440">
        <v>638</v>
      </c>
      <c r="C40" t="s" s="440">
        <v>639</v>
      </c>
      <c r="D40" t="s" s="440">
        <v>640</v>
      </c>
      <c r="E40" t="s" s="441">
        <v>641</v>
      </c>
      <c r="F40" t="s" s="442">
        <v>555</v>
      </c>
      <c r="G40" t="s" s="442">
        <v>650</v>
      </c>
      <c r="H40" t="s" s="442">
        <v>649</v>
      </c>
      <c r="I40" s="443"/>
      <c r="J40" s="7"/>
      <c r="K40" s="7"/>
      <c r="L40" s="7"/>
      <c r="M40" s="7"/>
      <c r="N40" s="7"/>
      <c r="O40" s="8"/>
    </row>
    <row r="41" ht="16" customHeight="1">
      <c r="A41" t="s" s="444">
        <v>651</v>
      </c>
      <c r="B41" s="445">
        <v>4</v>
      </c>
      <c r="C41" s="445">
        <v>372</v>
      </c>
      <c r="D41" s="445">
        <v>13</v>
      </c>
      <c r="E41" s="445">
        <v>49</v>
      </c>
      <c r="F41" s="445">
        <v>438</v>
      </c>
      <c r="G41" s="445">
        <v>53</v>
      </c>
      <c r="H41" s="445">
        <v>385</v>
      </c>
      <c r="I41" s="443"/>
      <c r="J41" s="7"/>
      <c r="K41" s="7"/>
      <c r="L41" s="7"/>
      <c r="M41" s="7"/>
      <c r="N41" s="7"/>
      <c r="O41" s="8"/>
    </row>
    <row r="42" ht="16" customHeight="1">
      <c r="A42" t="s" s="446">
        <v>660</v>
      </c>
      <c r="B42" s="447"/>
      <c r="C42" s="448">
        <v>65</v>
      </c>
      <c r="D42" s="447"/>
      <c r="E42" s="447"/>
      <c r="F42" s="448">
        <v>65</v>
      </c>
      <c r="G42" s="449">
        <v>0</v>
      </c>
      <c r="H42" s="449">
        <v>65</v>
      </c>
      <c r="I42" s="443"/>
      <c r="J42" s="7"/>
      <c r="K42" s="7"/>
      <c r="L42" s="7"/>
      <c r="M42" s="7"/>
      <c r="N42" s="7"/>
      <c r="O42" s="8"/>
    </row>
    <row r="43" ht="16" customHeight="1">
      <c r="A43" t="s" s="446">
        <v>577</v>
      </c>
      <c r="B43" s="447"/>
      <c r="C43" s="448">
        <v>15</v>
      </c>
      <c r="D43" s="447"/>
      <c r="E43" s="447"/>
      <c r="F43" s="448">
        <v>15</v>
      </c>
      <c r="G43" s="449">
        <v>0</v>
      </c>
      <c r="H43" s="449">
        <v>15</v>
      </c>
      <c r="I43" s="443"/>
      <c r="J43" s="7"/>
      <c r="K43" s="7"/>
      <c r="L43" s="7"/>
      <c r="M43" s="7"/>
      <c r="N43" s="7"/>
      <c r="O43" s="8"/>
    </row>
    <row r="44" ht="16" customHeight="1">
      <c r="A44" t="s" s="446">
        <v>661</v>
      </c>
      <c r="B44" s="448">
        <v>0</v>
      </c>
      <c r="C44" s="448">
        <v>17</v>
      </c>
      <c r="D44" s="448">
        <v>11</v>
      </c>
      <c r="E44" s="448">
        <v>5</v>
      </c>
      <c r="F44" s="448">
        <v>33</v>
      </c>
      <c r="G44" s="449">
        <v>5</v>
      </c>
      <c r="H44" s="449">
        <v>28</v>
      </c>
      <c r="I44" s="443"/>
      <c r="J44" s="7"/>
      <c r="K44" s="7"/>
      <c r="L44" s="7"/>
      <c r="M44" s="7"/>
      <c r="N44" s="7"/>
      <c r="O44" s="8"/>
    </row>
    <row r="45" ht="16" customHeight="1">
      <c r="A45" t="s" s="446">
        <v>662</v>
      </c>
      <c r="B45" s="448">
        <v>4</v>
      </c>
      <c r="C45" s="448">
        <v>270</v>
      </c>
      <c r="D45" s="448">
        <v>1</v>
      </c>
      <c r="E45" s="448">
        <v>9</v>
      </c>
      <c r="F45" s="448">
        <v>284</v>
      </c>
      <c r="G45" s="449">
        <v>13</v>
      </c>
      <c r="H45" s="449">
        <v>271</v>
      </c>
      <c r="I45" s="443"/>
      <c r="J45" s="7"/>
      <c r="K45" s="7"/>
      <c r="L45" s="7"/>
      <c r="M45" s="7"/>
      <c r="N45" s="7"/>
      <c r="O45" s="8"/>
    </row>
    <row r="46" ht="16" customHeight="1">
      <c r="A46" t="s" s="446">
        <v>663</v>
      </c>
      <c r="B46" s="447"/>
      <c r="C46" s="448">
        <v>4</v>
      </c>
      <c r="D46" s="447"/>
      <c r="E46" s="448">
        <v>16</v>
      </c>
      <c r="F46" s="448">
        <v>20</v>
      </c>
      <c r="G46" s="449">
        <v>16</v>
      </c>
      <c r="H46" s="449">
        <v>4</v>
      </c>
      <c r="I46" s="443"/>
      <c r="J46" s="7"/>
      <c r="K46" s="7"/>
      <c r="L46" s="7"/>
      <c r="M46" s="7"/>
      <c r="N46" s="7"/>
      <c r="O46" s="8"/>
    </row>
    <row r="47" ht="16" customHeight="1">
      <c r="A47" t="s" s="446">
        <v>664</v>
      </c>
      <c r="B47" s="447"/>
      <c r="C47" s="448">
        <v>1</v>
      </c>
      <c r="D47" s="447"/>
      <c r="E47" s="447"/>
      <c r="F47" s="448">
        <v>1</v>
      </c>
      <c r="G47" s="449">
        <v>0</v>
      </c>
      <c r="H47" s="449">
        <v>1</v>
      </c>
      <c r="I47" s="443"/>
      <c r="J47" s="7"/>
      <c r="K47" s="7"/>
      <c r="L47" s="7"/>
      <c r="M47" s="7"/>
      <c r="N47" s="7"/>
      <c r="O47" s="8"/>
    </row>
    <row r="48" ht="16" customHeight="1">
      <c r="A48" t="s" s="446">
        <v>267</v>
      </c>
      <c r="B48" s="447"/>
      <c r="C48" s="447"/>
      <c r="D48" s="448">
        <v>1</v>
      </c>
      <c r="E48" s="448">
        <v>1</v>
      </c>
      <c r="F48" s="448">
        <v>2</v>
      </c>
      <c r="G48" s="449">
        <v>1</v>
      </c>
      <c r="H48" s="449">
        <v>1</v>
      </c>
      <c r="I48" s="443"/>
      <c r="J48" s="7"/>
      <c r="K48" s="7"/>
      <c r="L48" s="7"/>
      <c r="M48" s="7"/>
      <c r="N48" s="7"/>
      <c r="O48" s="8"/>
    </row>
    <row r="49" ht="16" customHeight="1">
      <c r="A49" t="s" s="446">
        <v>665</v>
      </c>
      <c r="B49" s="447"/>
      <c r="C49" s="447"/>
      <c r="D49" s="447"/>
      <c r="E49" s="448">
        <v>18</v>
      </c>
      <c r="F49" s="448">
        <v>18</v>
      </c>
      <c r="G49" s="449">
        <v>18</v>
      </c>
      <c r="H49" s="449">
        <v>0</v>
      </c>
      <c r="I49" s="443"/>
      <c r="J49" s="7"/>
      <c r="K49" s="7"/>
      <c r="L49" s="7"/>
      <c r="M49" s="7"/>
      <c r="N49" s="7"/>
      <c r="O49" s="8"/>
    </row>
    <row r="50" ht="16" customHeight="1">
      <c r="A50" s="450"/>
      <c r="B50" s="451"/>
      <c r="C50" s="451"/>
      <c r="D50" s="451"/>
      <c r="E50" s="451"/>
      <c r="F50" s="451"/>
      <c r="G50" s="452"/>
      <c r="H50" s="452"/>
      <c r="I50" s="443"/>
      <c r="J50" s="7"/>
      <c r="K50" s="7"/>
      <c r="L50" s="7"/>
      <c r="M50" s="7"/>
      <c r="N50" s="7"/>
      <c r="O50" s="8"/>
    </row>
    <row r="51" ht="16" customHeight="1">
      <c r="A51" t="s" s="444">
        <v>657</v>
      </c>
      <c r="B51" s="445">
        <v>9</v>
      </c>
      <c r="C51" s="445">
        <v>162</v>
      </c>
      <c r="D51" s="445">
        <v>73</v>
      </c>
      <c r="E51" s="445">
        <v>471</v>
      </c>
      <c r="F51" s="445">
        <v>715</v>
      </c>
      <c r="G51" s="445">
        <v>480</v>
      </c>
      <c r="H51" s="445">
        <v>235</v>
      </c>
      <c r="I51" s="443"/>
      <c r="J51" s="7"/>
      <c r="K51" s="7"/>
      <c r="L51" s="7"/>
      <c r="M51" s="7"/>
      <c r="N51" s="7"/>
      <c r="O51" s="8"/>
    </row>
    <row r="52" ht="16" customHeight="1">
      <c r="A52" t="s" s="446">
        <v>420</v>
      </c>
      <c r="B52" s="448">
        <v>6</v>
      </c>
      <c r="C52" s="448">
        <v>68</v>
      </c>
      <c r="D52" s="448">
        <v>71</v>
      </c>
      <c r="E52" s="448">
        <v>361</v>
      </c>
      <c r="F52" s="448">
        <v>506</v>
      </c>
      <c r="G52" s="449">
        <v>367</v>
      </c>
      <c r="H52" s="449">
        <v>139</v>
      </c>
      <c r="I52" s="443"/>
      <c r="J52" s="7"/>
      <c r="K52" s="7"/>
      <c r="L52" s="7"/>
      <c r="M52" s="7"/>
      <c r="N52" s="7"/>
      <c r="O52" s="8"/>
    </row>
    <row r="53" ht="16" customHeight="1">
      <c r="A53" t="s" s="446">
        <v>457</v>
      </c>
      <c r="B53" s="447"/>
      <c r="C53" s="448">
        <v>1</v>
      </c>
      <c r="D53" s="448">
        <v>1</v>
      </c>
      <c r="E53" s="448">
        <v>2</v>
      </c>
      <c r="F53" s="448">
        <v>4</v>
      </c>
      <c r="G53" s="449">
        <v>2</v>
      </c>
      <c r="H53" s="449">
        <v>2</v>
      </c>
      <c r="I53" s="443"/>
      <c r="J53" s="7"/>
      <c r="K53" s="7"/>
      <c r="L53" s="7"/>
      <c r="M53" s="7"/>
      <c r="N53" s="7"/>
      <c r="O53" s="8"/>
    </row>
    <row r="54" ht="16" customHeight="1">
      <c r="A54" t="s" s="446">
        <v>404</v>
      </c>
      <c r="B54" s="448">
        <v>3</v>
      </c>
      <c r="C54" s="447"/>
      <c r="D54" s="448">
        <v>1</v>
      </c>
      <c r="E54" s="448">
        <v>107</v>
      </c>
      <c r="F54" s="448">
        <v>111</v>
      </c>
      <c r="G54" s="449">
        <v>110</v>
      </c>
      <c r="H54" s="449">
        <v>1</v>
      </c>
      <c r="I54" s="443"/>
      <c r="J54" s="7"/>
      <c r="K54" s="7"/>
      <c r="L54" s="7"/>
      <c r="M54" s="7"/>
      <c r="N54" s="7"/>
      <c r="O54" s="8"/>
    </row>
    <row r="55" ht="16" customHeight="1">
      <c r="A55" t="s" s="446">
        <v>451</v>
      </c>
      <c r="B55" s="447"/>
      <c r="C55" s="448">
        <v>93</v>
      </c>
      <c r="D55" s="447"/>
      <c r="E55" s="448">
        <v>1</v>
      </c>
      <c r="F55" s="448">
        <v>94</v>
      </c>
      <c r="G55" s="449">
        <v>1</v>
      </c>
      <c r="H55" s="449">
        <v>93</v>
      </c>
      <c r="I55" s="443"/>
      <c r="J55" s="7"/>
      <c r="K55" s="7"/>
      <c r="L55" s="7"/>
      <c r="M55" s="7"/>
      <c r="N55" s="7"/>
      <c r="O55" s="8"/>
    </row>
    <row r="56" ht="16" customHeight="1">
      <c r="A56" s="361"/>
      <c r="B56" s="447"/>
      <c r="C56" s="447"/>
      <c r="D56" s="447"/>
      <c r="E56" s="447"/>
      <c r="F56" s="447"/>
      <c r="G56" s="447"/>
      <c r="H56" s="447"/>
      <c r="I56" s="443"/>
      <c r="J56" s="7"/>
      <c r="K56" s="7"/>
      <c r="L56" s="7"/>
      <c r="M56" s="7"/>
      <c r="N56" s="7"/>
      <c r="O56" s="8"/>
    </row>
    <row r="57" ht="16" customHeight="1">
      <c r="A57" t="s" s="446">
        <v>666</v>
      </c>
      <c r="B57" s="448">
        <v>13</v>
      </c>
      <c r="C57" s="448">
        <v>534</v>
      </c>
      <c r="D57" s="448">
        <v>86</v>
      </c>
      <c r="E57" s="448">
        <v>520</v>
      </c>
      <c r="F57" s="448">
        <v>1153</v>
      </c>
      <c r="G57" s="448">
        <v>533</v>
      </c>
      <c r="H57" s="448">
        <v>620</v>
      </c>
      <c r="I57" s="443"/>
      <c r="J57" s="7"/>
      <c r="K57" s="7"/>
      <c r="L57" s="7"/>
      <c r="M57" s="7"/>
      <c r="N57" s="7"/>
      <c r="O57" s="8"/>
    </row>
    <row r="58" ht="16" customHeight="1">
      <c r="A58" t="s" s="446">
        <v>647</v>
      </c>
      <c r="B58" s="453">
        <v>33.33333333</v>
      </c>
      <c r="C58" s="453">
        <v>23.62831858</v>
      </c>
      <c r="D58" s="453">
        <v>9.587513935</v>
      </c>
      <c r="E58" s="453">
        <v>57.14285714</v>
      </c>
      <c r="F58" s="453">
        <v>28.08</v>
      </c>
      <c r="G58" s="453">
        <v>56.16</v>
      </c>
      <c r="H58" s="453">
        <v>19.64</v>
      </c>
      <c r="I58" s="443"/>
      <c r="J58" s="7"/>
      <c r="K58" s="7"/>
      <c r="L58" s="7"/>
      <c r="M58" s="7"/>
      <c r="N58" s="7"/>
      <c r="O58" s="8"/>
    </row>
    <row r="59" ht="16" customHeight="1">
      <c r="A59" s="361"/>
      <c r="B59" s="447"/>
      <c r="C59" s="447"/>
      <c r="D59" s="447"/>
      <c r="E59" s="447"/>
      <c r="F59" s="447"/>
      <c r="G59" s="447"/>
      <c r="H59" s="447"/>
      <c r="I59" s="443"/>
      <c r="J59" s="7"/>
      <c r="K59" s="7"/>
      <c r="L59" s="7"/>
      <c r="M59" s="7"/>
      <c r="N59" s="7"/>
      <c r="O59" s="8"/>
    </row>
    <row r="60" ht="16" customHeight="1">
      <c r="A60" s="364"/>
      <c r="B60" s="365"/>
      <c r="C60" s="365"/>
      <c r="D60" s="365"/>
      <c r="E60" s="365"/>
      <c r="F60" s="365"/>
      <c r="G60" s="365"/>
      <c r="H60" s="365"/>
      <c r="I60" s="7"/>
      <c r="J60" s="7"/>
      <c r="K60" s="7"/>
      <c r="L60" s="7"/>
      <c r="M60" s="7"/>
      <c r="N60" s="7"/>
      <c r="O60" s="8"/>
    </row>
    <row r="61" ht="16" customHeight="1">
      <c r="A61" s="5"/>
      <c r="B61" s="7"/>
      <c r="C61" s="7"/>
      <c r="D61" s="7"/>
      <c r="E61" s="7"/>
      <c r="F61" s="7"/>
      <c r="G61" s="7"/>
      <c r="H61" s="7"/>
      <c r="I61" s="7"/>
      <c r="J61" s="7"/>
      <c r="K61" s="7"/>
      <c r="L61" s="7"/>
      <c r="M61" s="7"/>
      <c r="N61" s="7"/>
      <c r="O61" s="8"/>
    </row>
    <row r="62" ht="16" customHeight="1">
      <c r="A62" s="454"/>
      <c r="B62" t="s" s="455">
        <v>667</v>
      </c>
      <c r="C62" t="s" s="455">
        <v>668</v>
      </c>
      <c r="D62" t="s" s="455">
        <v>669</v>
      </c>
      <c r="E62" t="s" s="455">
        <v>670</v>
      </c>
      <c r="F62" t="s" s="456">
        <v>671</v>
      </c>
      <c r="G62" t="s" s="456">
        <v>672</v>
      </c>
      <c r="H62" s="7"/>
      <c r="I62" s="7"/>
      <c r="J62" s="7"/>
      <c r="K62" s="7"/>
      <c r="L62" s="7"/>
      <c r="M62" s="7"/>
      <c r="N62" s="7"/>
      <c r="O62" s="8"/>
    </row>
    <row r="63" ht="16" customHeight="1">
      <c r="A63" t="s" s="457">
        <v>673</v>
      </c>
      <c r="B63" s="458"/>
      <c r="C63" s="459">
        <v>128</v>
      </c>
      <c r="D63" s="459">
        <v>54</v>
      </c>
      <c r="E63" s="459">
        <v>2</v>
      </c>
      <c r="F63" s="460">
        <f>SUM(C63+D63)</f>
        <v>182</v>
      </c>
      <c r="G63" s="460">
        <f>SUM(B63+E63)</f>
        <v>2</v>
      </c>
      <c r="H63" s="7"/>
      <c r="I63" s="7"/>
      <c r="J63" s="7"/>
      <c r="K63" s="7"/>
      <c r="L63" s="7"/>
      <c r="M63" s="7"/>
      <c r="N63" s="7"/>
      <c r="O63" s="8"/>
    </row>
    <row r="64" ht="16" customHeight="1">
      <c r="A64" t="s" s="457">
        <v>674</v>
      </c>
      <c r="B64" s="458"/>
      <c r="C64" s="459">
        <v>63</v>
      </c>
      <c r="D64" s="459">
        <v>49</v>
      </c>
      <c r="E64" s="458"/>
      <c r="F64" s="460">
        <f>SUM(C64+D64)</f>
        <v>112</v>
      </c>
      <c r="G64" s="460">
        <f>SUM(B64+E64)</f>
        <v>0</v>
      </c>
      <c r="H64" s="7"/>
      <c r="I64" s="7"/>
      <c r="J64" s="7"/>
      <c r="K64" s="7"/>
      <c r="L64" s="7"/>
      <c r="M64" s="7"/>
      <c r="N64" s="7"/>
      <c r="O64" s="8"/>
    </row>
    <row r="65" ht="16" customHeight="1">
      <c r="A65" t="s" s="457">
        <v>675</v>
      </c>
      <c r="B65" s="458"/>
      <c r="C65" s="458"/>
      <c r="D65" s="458"/>
      <c r="E65" s="459">
        <v>11</v>
      </c>
      <c r="F65" s="460">
        <f>SUM(C65+D65)</f>
        <v>0</v>
      </c>
      <c r="G65" s="460">
        <f>SUM(B65+E65)</f>
        <v>11</v>
      </c>
      <c r="H65" s="7"/>
      <c r="I65" s="7"/>
      <c r="J65" s="7"/>
      <c r="K65" s="7"/>
      <c r="L65" s="7"/>
      <c r="M65" s="7"/>
      <c r="N65" s="7"/>
      <c r="O65" s="8"/>
    </row>
    <row r="66" ht="16" customHeight="1">
      <c r="A66" t="s" s="457">
        <v>676</v>
      </c>
      <c r="B66" s="459">
        <v>1</v>
      </c>
      <c r="C66" s="459">
        <v>670</v>
      </c>
      <c r="D66" s="459">
        <v>29</v>
      </c>
      <c r="E66" s="459">
        <v>37</v>
      </c>
      <c r="F66" s="460">
        <f>SUM(C66+D66)</f>
        <v>699</v>
      </c>
      <c r="G66" s="460">
        <f>SUM(B66+E66)</f>
        <v>38</v>
      </c>
      <c r="H66" s="7"/>
      <c r="I66" s="7"/>
      <c r="J66" s="7"/>
      <c r="K66" s="7"/>
      <c r="L66" s="7"/>
      <c r="M66" s="7"/>
      <c r="N66" s="7"/>
      <c r="O66" s="8"/>
    </row>
    <row r="67" ht="16" customHeight="1">
      <c r="A67" t="s" s="457">
        <v>677</v>
      </c>
      <c r="B67" s="459">
        <v>4</v>
      </c>
      <c r="C67" s="459">
        <v>250</v>
      </c>
      <c r="D67" s="459">
        <v>1</v>
      </c>
      <c r="E67" s="459">
        <v>42</v>
      </c>
      <c r="F67" s="460">
        <f>SUM(C67+D67)</f>
        <v>251</v>
      </c>
      <c r="G67" s="460">
        <f>SUM(B67+E67)</f>
        <v>46</v>
      </c>
      <c r="H67" s="7"/>
      <c r="I67" s="7"/>
      <c r="J67" s="7"/>
      <c r="K67" s="7"/>
      <c r="L67" s="7"/>
      <c r="M67" s="7"/>
      <c r="N67" s="7"/>
      <c r="O67" s="8"/>
    </row>
    <row r="68" ht="16" customHeight="1">
      <c r="A68" t="s" s="457">
        <v>678</v>
      </c>
      <c r="B68" s="458"/>
      <c r="C68" s="459">
        <v>22</v>
      </c>
      <c r="D68" s="459">
        <v>6</v>
      </c>
      <c r="E68" s="458"/>
      <c r="F68" s="460">
        <f>SUM(C68+D68)</f>
        <v>28</v>
      </c>
      <c r="G68" s="460">
        <f>SUM(B68+E68)</f>
        <v>0</v>
      </c>
      <c r="H68" s="7"/>
      <c r="I68" s="7"/>
      <c r="J68" s="7"/>
      <c r="K68" s="7"/>
      <c r="L68" s="7"/>
      <c r="M68" s="7"/>
      <c r="N68" s="7"/>
      <c r="O68" s="8"/>
    </row>
    <row r="69" ht="16" customHeight="1">
      <c r="A69" t="s" s="461">
        <v>679</v>
      </c>
      <c r="B69" s="459">
        <v>6</v>
      </c>
      <c r="C69" s="459">
        <v>68</v>
      </c>
      <c r="D69" s="459">
        <v>71</v>
      </c>
      <c r="E69" s="459">
        <v>361</v>
      </c>
      <c r="F69" s="460">
        <f>SUM(C69+D69)</f>
        <v>139</v>
      </c>
      <c r="G69" s="460">
        <f>SUM(B69+E69)</f>
        <v>367</v>
      </c>
      <c r="H69" s="7"/>
      <c r="I69" s="7"/>
      <c r="J69" s="7"/>
      <c r="K69" s="7"/>
      <c r="L69" s="7"/>
      <c r="M69" s="7"/>
      <c r="N69" s="7"/>
      <c r="O69" s="8"/>
    </row>
    <row r="70" ht="16" customHeight="1">
      <c r="A70" t="s" s="461">
        <v>680</v>
      </c>
      <c r="B70" s="459">
        <v>3</v>
      </c>
      <c r="C70" s="459">
        <v>93</v>
      </c>
      <c r="D70" s="459">
        <v>1</v>
      </c>
      <c r="E70" s="459">
        <v>108</v>
      </c>
      <c r="F70" s="460">
        <f>SUM(C70+D70)</f>
        <v>94</v>
      </c>
      <c r="G70" s="460">
        <f>SUM(B70+E70)</f>
        <v>111</v>
      </c>
      <c r="H70" s="7"/>
      <c r="I70" s="7"/>
      <c r="J70" s="7"/>
      <c r="K70" s="7"/>
      <c r="L70" s="7"/>
      <c r="M70" s="7"/>
      <c r="N70" s="7"/>
      <c r="O70" s="8"/>
    </row>
    <row r="71" ht="16" customHeight="1">
      <c r="A71" t="s" s="461">
        <v>681</v>
      </c>
      <c r="B71" s="459">
        <v>4</v>
      </c>
      <c r="C71" s="459">
        <v>357</v>
      </c>
      <c r="D71" s="459">
        <v>12</v>
      </c>
      <c r="E71" s="459">
        <v>30</v>
      </c>
      <c r="F71" s="460">
        <f>SUM(C71+D71)</f>
        <v>369</v>
      </c>
      <c r="G71" s="460">
        <f>SUM(B71+E71)</f>
        <v>34</v>
      </c>
      <c r="H71" s="7"/>
      <c r="I71" s="7"/>
      <c r="J71" s="7"/>
      <c r="K71" s="7"/>
      <c r="L71" s="7"/>
      <c r="M71" s="7"/>
      <c r="N71" s="7"/>
      <c r="O71" s="8"/>
    </row>
    <row r="72" ht="16" customHeight="1">
      <c r="A72" t="s" s="461">
        <v>682</v>
      </c>
      <c r="B72" s="458"/>
      <c r="C72" s="458"/>
      <c r="D72" s="458"/>
      <c r="E72" s="459">
        <v>18</v>
      </c>
      <c r="F72" s="460">
        <f>SUM(C72+D72)</f>
        <v>0</v>
      </c>
      <c r="G72" s="460">
        <f>SUM(B72+E72)</f>
        <v>18</v>
      </c>
      <c r="H72" s="7"/>
      <c r="I72" s="7"/>
      <c r="J72" s="7"/>
      <c r="K72" s="7"/>
      <c r="L72" s="7"/>
      <c r="M72" s="7"/>
      <c r="N72" s="7"/>
      <c r="O72" s="8"/>
    </row>
    <row r="73" ht="16" customHeight="1">
      <c r="A73" t="s" s="461">
        <v>683</v>
      </c>
      <c r="B73" s="459">
        <v>1</v>
      </c>
      <c r="C73" s="459">
        <v>14</v>
      </c>
      <c r="D73" s="458"/>
      <c r="E73" s="458"/>
      <c r="F73" s="460">
        <f>SUM(C73+D73)</f>
        <v>14</v>
      </c>
      <c r="G73" s="460">
        <f>SUM(B73+E73)</f>
        <v>1</v>
      </c>
      <c r="H73" s="7"/>
      <c r="I73" s="7"/>
      <c r="J73" s="7"/>
      <c r="K73" s="7"/>
      <c r="L73" s="7"/>
      <c r="M73" s="7"/>
      <c r="N73" s="7"/>
      <c r="O73" s="8"/>
    </row>
    <row r="74" ht="16" customHeight="1">
      <c r="A74" t="s" s="461">
        <v>684</v>
      </c>
      <c r="B74" s="458"/>
      <c r="C74" s="458"/>
      <c r="D74" s="459">
        <v>10</v>
      </c>
      <c r="E74" s="459">
        <v>47</v>
      </c>
      <c r="F74" s="460">
        <f>SUM(C74+D74)</f>
        <v>10</v>
      </c>
      <c r="G74" s="460">
        <f>SUM(B74+E74)</f>
        <v>47</v>
      </c>
      <c r="H74" s="7"/>
      <c r="I74" s="7"/>
      <c r="J74" s="7"/>
      <c r="K74" s="7"/>
      <c r="L74" s="7"/>
      <c r="M74" s="7"/>
      <c r="N74" s="7"/>
      <c r="O74" s="8"/>
    </row>
    <row r="75" ht="16" customHeight="1">
      <c r="A75" t="s" s="461">
        <v>685</v>
      </c>
      <c r="B75" s="458"/>
      <c r="C75" s="458"/>
      <c r="D75" s="458"/>
      <c r="E75" s="459">
        <v>94</v>
      </c>
      <c r="F75" s="460">
        <f>SUM(C75+D75)</f>
        <v>0</v>
      </c>
      <c r="G75" s="460">
        <f>SUM(B75+E75)</f>
        <v>94</v>
      </c>
      <c r="H75" s="7"/>
      <c r="I75" s="7"/>
      <c r="J75" s="7"/>
      <c r="K75" s="7"/>
      <c r="L75" s="7"/>
      <c r="M75" s="7"/>
      <c r="N75" s="7"/>
      <c r="O75" s="8"/>
    </row>
    <row r="76" ht="16" customHeight="1">
      <c r="A76" t="s" s="461">
        <v>686</v>
      </c>
      <c r="B76" s="459">
        <v>15</v>
      </c>
      <c r="C76" s="459">
        <v>6</v>
      </c>
      <c r="D76" s="459">
        <v>531</v>
      </c>
      <c r="E76" s="459">
        <v>90</v>
      </c>
      <c r="F76" s="460">
        <f>SUM(C76+D76)</f>
        <v>537</v>
      </c>
      <c r="G76" s="460">
        <f>SUM(B76+E76)</f>
        <v>105</v>
      </c>
      <c r="H76" s="7"/>
      <c r="I76" s="7"/>
      <c r="J76" s="7"/>
      <c r="K76" s="7"/>
      <c r="L76" s="7"/>
      <c r="M76" s="7"/>
      <c r="N76" s="7"/>
      <c r="O76" s="8"/>
    </row>
    <row r="77" ht="16" customHeight="1">
      <c r="A77" s="5"/>
      <c r="B77" s="7"/>
      <c r="C77" s="7"/>
      <c r="D77" s="7"/>
      <c r="E77" s="7"/>
      <c r="F77" s="7"/>
      <c r="G77" s="7"/>
      <c r="H77" s="7"/>
      <c r="I77" s="7"/>
      <c r="J77" s="7"/>
      <c r="K77" s="7"/>
      <c r="L77" s="7"/>
      <c r="M77" s="7"/>
      <c r="N77" s="7"/>
      <c r="O77" s="8"/>
    </row>
    <row r="78" ht="16" customHeight="1">
      <c r="A78" s="5"/>
      <c r="B78" s="7"/>
      <c r="C78" s="7"/>
      <c r="D78" s="7"/>
      <c r="E78" s="7"/>
      <c r="F78" s="7"/>
      <c r="G78" s="7"/>
      <c r="H78" s="7"/>
      <c r="I78" s="7"/>
      <c r="J78" s="7"/>
      <c r="K78" s="7"/>
      <c r="L78" s="7"/>
      <c r="M78" s="7"/>
      <c r="N78" s="7"/>
      <c r="O78" s="8"/>
    </row>
    <row r="79" ht="16" customHeight="1">
      <c r="A79" s="5"/>
      <c r="B79" s="7"/>
      <c r="C79" s="7"/>
      <c r="D79" s="7"/>
      <c r="E79" s="7"/>
      <c r="F79" s="7"/>
      <c r="G79" s="7"/>
      <c r="H79" s="7"/>
      <c r="I79" s="7"/>
      <c r="J79" s="7"/>
      <c r="K79" s="7"/>
      <c r="L79" s="7"/>
      <c r="M79" s="7"/>
      <c r="N79" s="7"/>
      <c r="O79" s="8"/>
    </row>
    <row r="80" ht="16" customHeight="1">
      <c r="A80" s="10"/>
      <c r="B80" s="12"/>
      <c r="C80" s="12"/>
      <c r="D80" s="12"/>
      <c r="E80" s="12"/>
      <c r="F80" s="12"/>
      <c r="G80" s="12"/>
      <c r="H80" s="12"/>
      <c r="I80" s="12"/>
      <c r="J80" s="12"/>
      <c r="K80" s="12"/>
      <c r="L80" s="12"/>
      <c r="M80" s="12"/>
      <c r="N80" s="12"/>
      <c r="O80" s="13"/>
    </row>
    <row r="81" ht="16" customHeight="1">
      <c r="A81" s="462"/>
      <c r="B81" s="463"/>
      <c r="C81" s="463"/>
      <c r="D81" s="463"/>
      <c r="E81" s="463"/>
      <c r="F81" s="463"/>
      <c r="G81" s="463"/>
      <c r="H81" s="463"/>
      <c r="I81" s="463"/>
      <c r="J81" s="463"/>
      <c r="K81" s="463"/>
      <c r="L81" s="463"/>
      <c r="M81" s="463"/>
      <c r="N81" s="463"/>
      <c r="O81" s="464"/>
    </row>
  </sheetData>
  <mergeCells count="3">
    <mergeCell ref="A1:F1"/>
    <mergeCell ref="A15:K15"/>
    <mergeCell ref="A39:H39"/>
  </mergeCells>
  <pageMargins left="0.7" right="0.7" top="0.75" bottom="0.75" header="0.3" footer="0.3"/>
  <pageSetup firstPageNumber="1" fitToHeight="1" fitToWidth="1" scale="100" useFirstPageNumber="0" orientation="portrait" pageOrder="downThenOver"/>
  <headerFooter>
    <oddFooter>&amp;C&amp;"Helvetica Neue,Regular"&amp;11&amp;K000000&amp;P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A1:F14"/>
  <sheetViews>
    <sheetView workbookViewId="0" showGridLines="0" defaultGridColor="1"/>
  </sheetViews>
  <sheetFormatPr defaultColWidth="16.3333" defaultRowHeight="16" customHeight="1" outlineLevelRow="0" outlineLevelCol="0"/>
  <cols>
    <col min="1" max="1" width="15.8516" style="465" customWidth="1"/>
    <col min="2" max="2" width="14.5" style="465" customWidth="1"/>
    <col min="3" max="3" width="14.5" style="465" customWidth="1"/>
    <col min="4" max="4" width="14.5" style="465" customWidth="1"/>
    <col min="5" max="5" width="14.5" style="465" customWidth="1"/>
    <col min="6" max="6" width="12.5" style="465" customWidth="1"/>
    <col min="7" max="256" width="16.3516" style="465" customWidth="1"/>
  </cols>
  <sheetData>
    <row r="1" ht="18" customHeight="1">
      <c r="A1" t="s" s="351">
        <v>637</v>
      </c>
      <c r="B1" s="312"/>
      <c r="C1" s="312"/>
      <c r="D1" s="312"/>
      <c r="E1" s="312"/>
      <c r="F1" s="313"/>
    </row>
    <row r="2" ht="16.5" customHeight="1">
      <c r="A2" s="352"/>
      <c r="B2" t="s" s="353">
        <v>638</v>
      </c>
      <c r="C2" t="s" s="353">
        <v>639</v>
      </c>
      <c r="D2" t="s" s="353">
        <v>640</v>
      </c>
      <c r="E2" t="s" s="353">
        <v>641</v>
      </c>
      <c r="F2" t="s" s="353">
        <v>555</v>
      </c>
    </row>
    <row r="3" ht="16.5" customHeight="1">
      <c r="A3" t="s" s="355">
        <v>642</v>
      </c>
      <c r="B3" s="356">
        <v>6</v>
      </c>
      <c r="C3" s="356">
        <v>898</v>
      </c>
      <c r="D3" s="356">
        <v>208</v>
      </c>
      <c r="E3" s="356">
        <v>82</v>
      </c>
      <c r="F3" s="357">
        <v>1194</v>
      </c>
    </row>
    <row r="4" ht="16.25" customHeight="1">
      <c r="A4" t="s" s="358">
        <v>643</v>
      </c>
      <c r="B4" s="356">
        <v>16</v>
      </c>
      <c r="C4" s="356">
        <v>1342</v>
      </c>
      <c r="D4" s="356">
        <v>136</v>
      </c>
      <c r="E4" s="356">
        <v>597</v>
      </c>
      <c r="F4" s="357">
        <v>2091</v>
      </c>
    </row>
    <row r="5" ht="16.25" customHeight="1">
      <c r="A5" t="s" s="358">
        <v>644</v>
      </c>
      <c r="B5" s="356">
        <v>0</v>
      </c>
      <c r="C5" s="356">
        <v>0</v>
      </c>
      <c r="D5" s="356">
        <v>0</v>
      </c>
      <c r="E5" s="356">
        <v>94</v>
      </c>
      <c r="F5" s="357">
        <v>94</v>
      </c>
    </row>
    <row r="6" ht="16.25" customHeight="1">
      <c r="A6" t="s" s="358">
        <v>573</v>
      </c>
      <c r="B6" s="356">
        <v>0</v>
      </c>
      <c r="C6" s="356">
        <v>0</v>
      </c>
      <c r="D6" s="356">
        <v>10</v>
      </c>
      <c r="E6" s="356">
        <v>47</v>
      </c>
      <c r="F6" s="357">
        <v>57</v>
      </c>
    </row>
    <row r="7" ht="16.25" customHeight="1">
      <c r="A7" t="s" s="358">
        <v>575</v>
      </c>
      <c r="B7" s="356">
        <v>17</v>
      </c>
      <c r="C7" s="356">
        <v>20</v>
      </c>
      <c r="D7" s="356">
        <v>543</v>
      </c>
      <c r="E7" s="356">
        <v>90</v>
      </c>
      <c r="F7" s="357">
        <v>670</v>
      </c>
    </row>
    <row r="8" ht="32.5" customHeight="1">
      <c r="A8" t="s" s="466">
        <v>687</v>
      </c>
      <c r="B8" s="467">
        <v>210</v>
      </c>
      <c r="C8" s="360">
        <v>189.5</v>
      </c>
      <c r="D8" s="360">
        <v>173.5</v>
      </c>
      <c r="E8" s="360">
        <v>93.09999999999999</v>
      </c>
      <c r="F8" s="468"/>
    </row>
    <row r="9" ht="32.5" customHeight="1">
      <c r="A9" t="s" s="466">
        <v>688</v>
      </c>
      <c r="B9" s="467">
        <f>B$11/(B$8/1000)</f>
        <v>185.7142857142857</v>
      </c>
      <c r="C9" s="360">
        <f>C$11/(C$8/1000)</f>
        <v>11926.121372031663</v>
      </c>
      <c r="D9" s="360">
        <f>D$11/(D$8/1000)</f>
        <v>5170.028818443804</v>
      </c>
      <c r="E9" s="360">
        <f>E$11/(E$8/1000)</f>
        <v>9774.436090225565</v>
      </c>
      <c r="F9" s="468"/>
    </row>
    <row r="10" ht="32.5" customHeight="1">
      <c r="A10" t="s" s="466">
        <v>689</v>
      </c>
      <c r="B10" s="467">
        <f>B$11/B$8</f>
        <v>0.1857142857142857</v>
      </c>
      <c r="C10" s="360">
        <f>C$11/C$8</f>
        <v>11.92612137203166</v>
      </c>
      <c r="D10" s="360">
        <f>D$11/D$8</f>
        <v>5.170028818443804</v>
      </c>
      <c r="E10" s="360">
        <f>E$11/E$8</f>
        <v>9.774436090225565</v>
      </c>
      <c r="F10" s="468"/>
    </row>
    <row r="11" ht="16.25" customHeight="1">
      <c r="A11" t="s" s="446">
        <v>555</v>
      </c>
      <c r="B11" s="469">
        <f>SUM(B$3:B$7)</f>
        <v>39</v>
      </c>
      <c r="C11" s="357">
        <f>SUM(C$3:C$7)</f>
        <v>2260</v>
      </c>
      <c r="D11" s="357">
        <f>SUM(D$3:D$7)</f>
        <v>897</v>
      </c>
      <c r="E11" s="357">
        <f>SUM(E$3:E$7)</f>
        <v>910</v>
      </c>
      <c r="F11" s="357">
        <f>SUM(F$3:F$7)</f>
        <v>4106</v>
      </c>
    </row>
    <row r="12" ht="16.25" customHeight="1">
      <c r="A12" t="s" s="446">
        <v>645</v>
      </c>
      <c r="B12" s="467">
        <f>(B$7/B$11)*100</f>
        <v>43.58974358974359</v>
      </c>
      <c r="C12" s="360">
        <f>(C$7/C$11)*100</f>
        <v>0.8849557522123894</v>
      </c>
      <c r="D12" s="360">
        <f>(D$7/D$11)*100</f>
        <v>60.53511705685619</v>
      </c>
      <c r="E12" s="360">
        <f>(E$7/E$11)*100</f>
        <v>9.890109890109891</v>
      </c>
      <c r="F12" s="360">
        <f>(F$7/F$11)*100</f>
        <v>16.31758402338042</v>
      </c>
    </row>
    <row r="13" ht="16.25" customHeight="1">
      <c r="A13" s="361"/>
      <c r="B13" s="362"/>
      <c r="C13" s="363"/>
      <c r="D13" s="360"/>
      <c r="E13" s="360"/>
      <c r="F13" s="363"/>
    </row>
    <row r="14" ht="16.25" customHeight="1">
      <c r="A14" s="361"/>
      <c r="B14" s="362"/>
      <c r="C14" s="363"/>
      <c r="D14" s="363"/>
      <c r="E14" s="363"/>
      <c r="F14" s="363"/>
    </row>
  </sheetData>
  <mergeCells count="1">
    <mergeCell ref="A1:F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7.xml><?xml version="1.0" encoding="utf-8"?>
<worksheet xmlns:r="http://schemas.openxmlformats.org/officeDocument/2006/relationships" xmlns="http://schemas.openxmlformats.org/spreadsheetml/2006/main">
  <dimension ref="A1:I53"/>
  <sheetViews>
    <sheetView workbookViewId="0" showGridLines="0" defaultGridColor="1"/>
  </sheetViews>
  <sheetFormatPr defaultColWidth="10.8333" defaultRowHeight="16" customHeight="1" outlineLevelRow="0" outlineLevelCol="0"/>
  <cols>
    <col min="1" max="1" width="10.8516" style="470" customWidth="1"/>
    <col min="2" max="2" width="10.8516" style="470" customWidth="1"/>
    <col min="3" max="3" width="10.8516" style="470" customWidth="1"/>
    <col min="4" max="4" width="10.8516" style="470" customWidth="1"/>
    <col min="5" max="5" width="10.8516" style="470" customWidth="1"/>
    <col min="6" max="6" width="10.8516" style="470" customWidth="1"/>
    <col min="7" max="7" width="10.8516" style="470" customWidth="1"/>
    <col min="8" max="8" width="10.8516" style="470" customWidth="1"/>
    <col min="9" max="9" width="10.8516" style="470" customWidth="1"/>
    <col min="10" max="256" width="10.8516" style="470" customWidth="1"/>
  </cols>
  <sheetData>
    <row r="1" ht="16" customHeight="1">
      <c r="A1" s="2"/>
      <c r="B1" s="3"/>
      <c r="C1" s="3"/>
      <c r="D1" s="3"/>
      <c r="E1" s="3"/>
      <c r="F1" s="3"/>
      <c r="G1" s="4"/>
      <c r="H1" s="2"/>
      <c r="I1" s="4"/>
    </row>
    <row r="2" ht="16" customHeight="1">
      <c r="A2" s="5"/>
      <c r="B2" s="7"/>
      <c r="C2" s="7"/>
      <c r="D2" s="7"/>
      <c r="E2" s="7"/>
      <c r="F2" s="7"/>
      <c r="G2" s="8"/>
      <c r="H2" s="5"/>
      <c r="I2" s="8"/>
    </row>
    <row r="3" ht="16" customHeight="1">
      <c r="A3" s="5"/>
      <c r="B3" s="7"/>
      <c r="C3" s="7"/>
      <c r="D3" s="7"/>
      <c r="E3" s="7"/>
      <c r="F3" s="7"/>
      <c r="G3" s="8"/>
      <c r="H3" s="5"/>
      <c r="I3" s="8"/>
    </row>
    <row r="4" ht="16" customHeight="1">
      <c r="A4" s="5"/>
      <c r="B4" s="7"/>
      <c r="C4" s="7"/>
      <c r="D4" s="7"/>
      <c r="E4" s="7"/>
      <c r="F4" s="7"/>
      <c r="G4" s="8"/>
      <c r="H4" s="5"/>
      <c r="I4" s="8"/>
    </row>
    <row r="5" ht="16" customHeight="1">
      <c r="A5" s="5"/>
      <c r="B5" s="7"/>
      <c r="C5" s="7"/>
      <c r="D5" s="7"/>
      <c r="E5" s="7"/>
      <c r="F5" s="7"/>
      <c r="G5" s="8"/>
      <c r="H5" s="5"/>
      <c r="I5" s="8"/>
    </row>
    <row r="6" ht="16" customHeight="1">
      <c r="A6" s="5"/>
      <c r="B6" s="7"/>
      <c r="C6" s="7"/>
      <c r="D6" s="7"/>
      <c r="E6" s="7"/>
      <c r="F6" s="7"/>
      <c r="G6" s="8"/>
      <c r="H6" s="5"/>
      <c r="I6" s="8"/>
    </row>
    <row r="7" ht="16" customHeight="1">
      <c r="A7" s="5"/>
      <c r="B7" s="7"/>
      <c r="C7" s="7"/>
      <c r="D7" s="7"/>
      <c r="E7" s="7"/>
      <c r="F7" s="7"/>
      <c r="G7" s="8"/>
      <c r="H7" s="5"/>
      <c r="I7" s="8"/>
    </row>
    <row r="8" ht="16" customHeight="1">
      <c r="A8" s="5"/>
      <c r="B8" s="7"/>
      <c r="C8" s="7"/>
      <c r="D8" s="7"/>
      <c r="E8" s="7"/>
      <c r="F8" s="7"/>
      <c r="G8" s="8"/>
      <c r="H8" s="5"/>
      <c r="I8" s="8"/>
    </row>
    <row r="9" ht="16" customHeight="1">
      <c r="A9" s="5"/>
      <c r="B9" s="7"/>
      <c r="C9" s="7"/>
      <c r="D9" s="7"/>
      <c r="E9" s="7"/>
      <c r="F9" s="7"/>
      <c r="G9" s="8"/>
      <c r="H9" s="5"/>
      <c r="I9" s="8"/>
    </row>
    <row r="10" ht="16" customHeight="1">
      <c r="A10" s="5"/>
      <c r="B10" s="7"/>
      <c r="C10" s="7"/>
      <c r="D10" s="7"/>
      <c r="E10" s="7"/>
      <c r="F10" s="7"/>
      <c r="G10" s="8"/>
      <c r="H10" s="5"/>
      <c r="I10" s="8"/>
    </row>
    <row r="11" ht="16" customHeight="1">
      <c r="A11" s="5"/>
      <c r="B11" s="7"/>
      <c r="C11" s="7"/>
      <c r="D11" s="7"/>
      <c r="E11" s="7"/>
      <c r="F11" s="7"/>
      <c r="G11" s="8"/>
      <c r="H11" s="5"/>
      <c r="I11" s="8"/>
    </row>
    <row r="12" ht="16" customHeight="1">
      <c r="A12" s="5"/>
      <c r="B12" s="7"/>
      <c r="C12" s="7"/>
      <c r="D12" s="7"/>
      <c r="E12" s="7"/>
      <c r="F12" s="7"/>
      <c r="G12" s="8"/>
      <c r="H12" s="5"/>
      <c r="I12" s="8"/>
    </row>
    <row r="13" ht="16" customHeight="1">
      <c r="A13" s="5"/>
      <c r="B13" s="7"/>
      <c r="C13" s="7"/>
      <c r="D13" s="7"/>
      <c r="E13" s="7"/>
      <c r="F13" s="7"/>
      <c r="G13" s="8"/>
      <c r="H13" s="5"/>
      <c r="I13" s="8"/>
    </row>
    <row r="14" ht="16" customHeight="1">
      <c r="A14" s="5"/>
      <c r="B14" s="7"/>
      <c r="C14" s="7"/>
      <c r="D14" s="7"/>
      <c r="E14" s="7"/>
      <c r="F14" s="7"/>
      <c r="G14" s="8"/>
      <c r="H14" s="5"/>
      <c r="I14" s="8"/>
    </row>
    <row r="15" ht="16" customHeight="1">
      <c r="A15" s="5"/>
      <c r="B15" s="7"/>
      <c r="C15" s="7"/>
      <c r="D15" s="7"/>
      <c r="E15" s="7"/>
      <c r="F15" s="7"/>
      <c r="G15" s="8"/>
      <c r="H15" s="5"/>
      <c r="I15" s="8"/>
    </row>
    <row r="16" ht="16" customHeight="1">
      <c r="A16" s="5"/>
      <c r="B16" s="7"/>
      <c r="C16" s="7"/>
      <c r="D16" s="7"/>
      <c r="E16" s="7"/>
      <c r="F16" s="7"/>
      <c r="G16" s="8"/>
      <c r="H16" s="5"/>
      <c r="I16" s="8"/>
    </row>
    <row r="17" ht="16" customHeight="1">
      <c r="A17" s="5"/>
      <c r="B17" s="7"/>
      <c r="C17" s="7"/>
      <c r="D17" s="7"/>
      <c r="E17" s="7"/>
      <c r="F17" s="7"/>
      <c r="G17" s="8"/>
      <c r="H17" s="5"/>
      <c r="I17" s="8"/>
    </row>
    <row r="18" ht="16" customHeight="1">
      <c r="A18" s="5"/>
      <c r="B18" s="7"/>
      <c r="C18" s="7"/>
      <c r="D18" s="7"/>
      <c r="E18" s="7"/>
      <c r="F18" s="7"/>
      <c r="G18" s="8"/>
      <c r="H18" s="5"/>
      <c r="I18" s="8"/>
    </row>
    <row r="19" ht="16" customHeight="1">
      <c r="A19" s="5"/>
      <c r="B19" s="7"/>
      <c r="C19" s="7"/>
      <c r="D19" s="7"/>
      <c r="E19" s="7"/>
      <c r="F19" s="7"/>
      <c r="G19" s="8"/>
      <c r="H19" s="5"/>
      <c r="I19" s="8"/>
    </row>
    <row r="20" ht="16" customHeight="1">
      <c r="A20" s="5"/>
      <c r="B20" s="7"/>
      <c r="C20" s="7"/>
      <c r="D20" s="7"/>
      <c r="E20" s="7"/>
      <c r="F20" s="7"/>
      <c r="G20" s="8"/>
      <c r="H20" s="5"/>
      <c r="I20" s="8"/>
    </row>
    <row r="21" ht="16" customHeight="1">
      <c r="A21" s="5"/>
      <c r="B21" s="7"/>
      <c r="C21" s="7"/>
      <c r="D21" s="7"/>
      <c r="E21" s="7"/>
      <c r="F21" s="7"/>
      <c r="G21" s="8"/>
      <c r="H21" s="5"/>
      <c r="I21" s="8"/>
    </row>
    <row r="22" ht="16" customHeight="1">
      <c r="A22" s="5"/>
      <c r="B22" s="7"/>
      <c r="C22" s="7"/>
      <c r="D22" s="7"/>
      <c r="E22" s="7"/>
      <c r="F22" s="7"/>
      <c r="G22" s="8"/>
      <c r="H22" s="5"/>
      <c r="I22" s="8"/>
    </row>
    <row r="23" ht="16" customHeight="1">
      <c r="A23" s="5"/>
      <c r="B23" s="7"/>
      <c r="C23" s="7"/>
      <c r="D23" s="7"/>
      <c r="E23" s="7"/>
      <c r="F23" s="7"/>
      <c r="G23" s="8"/>
      <c r="H23" s="5"/>
      <c r="I23" s="8"/>
    </row>
    <row r="24" ht="16" customHeight="1">
      <c r="A24" s="5"/>
      <c r="B24" s="7"/>
      <c r="C24" s="7"/>
      <c r="D24" s="7"/>
      <c r="E24" s="7"/>
      <c r="F24" s="7"/>
      <c r="G24" s="8"/>
      <c r="H24" s="5"/>
      <c r="I24" s="8"/>
    </row>
    <row r="25" ht="16" customHeight="1">
      <c r="A25" s="5"/>
      <c r="B25" s="7"/>
      <c r="C25" s="7"/>
      <c r="D25" s="7"/>
      <c r="E25" s="7"/>
      <c r="F25" s="7"/>
      <c r="G25" s="8"/>
      <c r="H25" s="5"/>
      <c r="I25" s="8"/>
    </row>
    <row r="26" ht="16" customHeight="1">
      <c r="A26" s="5"/>
      <c r="B26" s="7"/>
      <c r="C26" s="7"/>
      <c r="D26" s="7"/>
      <c r="E26" s="7"/>
      <c r="F26" s="7"/>
      <c r="G26" s="8"/>
      <c r="H26" s="5"/>
      <c r="I26" s="8"/>
    </row>
    <row r="27" ht="16" customHeight="1">
      <c r="A27" s="5"/>
      <c r="B27" s="7"/>
      <c r="C27" s="7"/>
      <c r="D27" s="7"/>
      <c r="E27" s="7"/>
      <c r="F27" s="7"/>
      <c r="G27" s="8"/>
      <c r="H27" s="5"/>
      <c r="I27" s="8"/>
    </row>
    <row r="28" ht="16" customHeight="1">
      <c r="A28" s="5"/>
      <c r="B28" s="7"/>
      <c r="C28" s="7"/>
      <c r="D28" s="7"/>
      <c r="E28" s="7"/>
      <c r="F28" s="7"/>
      <c r="G28" s="8"/>
      <c r="H28" s="5"/>
      <c r="I28" s="8"/>
    </row>
    <row r="29" ht="16" customHeight="1">
      <c r="A29" s="5"/>
      <c r="B29" s="7"/>
      <c r="C29" s="7"/>
      <c r="D29" s="7"/>
      <c r="E29" s="7"/>
      <c r="F29" s="7"/>
      <c r="G29" s="8"/>
      <c r="H29" s="5"/>
      <c r="I29" s="8"/>
    </row>
    <row r="30" ht="16" customHeight="1">
      <c r="A30" s="5"/>
      <c r="B30" s="7"/>
      <c r="C30" s="7"/>
      <c r="D30" s="7"/>
      <c r="E30" s="7"/>
      <c r="F30" s="7"/>
      <c r="G30" s="8"/>
      <c r="H30" s="5"/>
      <c r="I30" s="8"/>
    </row>
    <row r="31" ht="16" customHeight="1">
      <c r="A31" s="5"/>
      <c r="B31" s="7"/>
      <c r="C31" s="7"/>
      <c r="D31" s="7"/>
      <c r="E31" s="7"/>
      <c r="F31" s="7"/>
      <c r="G31" s="8"/>
      <c r="H31" s="5"/>
      <c r="I31" s="8"/>
    </row>
    <row r="32" ht="16" customHeight="1">
      <c r="A32" s="5"/>
      <c r="B32" s="7"/>
      <c r="C32" s="7"/>
      <c r="D32" s="7"/>
      <c r="E32" s="7"/>
      <c r="F32" s="7"/>
      <c r="G32" s="8"/>
      <c r="H32" s="5"/>
      <c r="I32" s="8"/>
    </row>
    <row r="33" ht="16" customHeight="1">
      <c r="A33" s="5"/>
      <c r="B33" s="7"/>
      <c r="C33" s="7"/>
      <c r="D33" s="7"/>
      <c r="E33" s="7"/>
      <c r="F33" s="7"/>
      <c r="G33" s="8"/>
      <c r="H33" s="5"/>
      <c r="I33" s="8"/>
    </row>
    <row r="34" ht="16" customHeight="1">
      <c r="A34" s="10"/>
      <c r="B34" s="12"/>
      <c r="C34" s="12"/>
      <c r="D34" s="12"/>
      <c r="E34" s="12"/>
      <c r="F34" s="12"/>
      <c r="G34" s="13"/>
      <c r="H34" s="5"/>
      <c r="I34" s="8"/>
    </row>
    <row r="35" ht="16" customHeight="1">
      <c r="A35" s="2"/>
      <c r="B35" s="3"/>
      <c r="C35" s="3"/>
      <c r="D35" s="3"/>
      <c r="E35" s="3"/>
      <c r="F35" s="3"/>
      <c r="G35" s="3"/>
      <c r="H35" s="7"/>
      <c r="I35" s="8"/>
    </row>
    <row r="36" ht="16" customHeight="1">
      <c r="A36" s="5"/>
      <c r="B36" s="7"/>
      <c r="C36" s="7"/>
      <c r="D36" s="7"/>
      <c r="E36" s="7"/>
      <c r="F36" s="7"/>
      <c r="G36" s="7"/>
      <c r="H36" s="7"/>
      <c r="I36" s="8"/>
    </row>
    <row r="37" ht="16" customHeight="1">
      <c r="A37" s="5"/>
      <c r="B37" s="7"/>
      <c r="C37" s="7"/>
      <c r="D37" s="7"/>
      <c r="E37" s="7"/>
      <c r="F37" s="7"/>
      <c r="G37" s="7"/>
      <c r="H37" s="7"/>
      <c r="I37" s="8"/>
    </row>
    <row r="38" ht="16" customHeight="1">
      <c r="A38" s="5"/>
      <c r="B38" s="7"/>
      <c r="C38" s="7"/>
      <c r="D38" s="7"/>
      <c r="E38" s="7"/>
      <c r="F38" s="7"/>
      <c r="G38" s="7"/>
      <c r="H38" s="7"/>
      <c r="I38" s="8"/>
    </row>
    <row r="39" ht="16" customHeight="1">
      <c r="A39" s="5"/>
      <c r="B39" s="7"/>
      <c r="C39" s="7"/>
      <c r="D39" s="7"/>
      <c r="E39" s="7"/>
      <c r="F39" s="7"/>
      <c r="G39" s="7"/>
      <c r="H39" s="7"/>
      <c r="I39" s="8"/>
    </row>
    <row r="40" ht="16" customHeight="1">
      <c r="A40" s="5"/>
      <c r="B40" s="7"/>
      <c r="C40" s="7"/>
      <c r="D40" s="7"/>
      <c r="E40" s="7"/>
      <c r="F40" s="7"/>
      <c r="G40" s="7"/>
      <c r="H40" s="7"/>
      <c r="I40" s="8"/>
    </row>
    <row r="41" ht="16" customHeight="1">
      <c r="A41" s="5"/>
      <c r="B41" s="7"/>
      <c r="C41" s="7"/>
      <c r="D41" s="7"/>
      <c r="E41" s="7"/>
      <c r="F41" s="7"/>
      <c r="G41" s="7"/>
      <c r="H41" s="7"/>
      <c r="I41" s="8"/>
    </row>
    <row r="42" ht="16" customHeight="1">
      <c r="A42" s="5"/>
      <c r="B42" s="7"/>
      <c r="C42" s="7"/>
      <c r="D42" s="7"/>
      <c r="E42" s="7"/>
      <c r="F42" s="7"/>
      <c r="G42" s="7"/>
      <c r="H42" s="7"/>
      <c r="I42" s="8"/>
    </row>
    <row r="43" ht="16" customHeight="1">
      <c r="A43" s="5"/>
      <c r="B43" s="7"/>
      <c r="C43" s="7"/>
      <c r="D43" s="7"/>
      <c r="E43" s="7"/>
      <c r="F43" s="7"/>
      <c r="G43" s="7"/>
      <c r="H43" s="7"/>
      <c r="I43" s="8"/>
    </row>
    <row r="44" ht="16" customHeight="1">
      <c r="A44" s="5"/>
      <c r="B44" s="7"/>
      <c r="C44" s="7"/>
      <c r="D44" s="7"/>
      <c r="E44" s="7"/>
      <c r="F44" s="7"/>
      <c r="G44" s="7"/>
      <c r="H44" s="7"/>
      <c r="I44" s="8"/>
    </row>
    <row r="45" ht="16" customHeight="1">
      <c r="A45" s="5"/>
      <c r="B45" s="7"/>
      <c r="C45" s="7"/>
      <c r="D45" s="7"/>
      <c r="E45" s="7"/>
      <c r="F45" s="7"/>
      <c r="G45" s="7"/>
      <c r="H45" s="7"/>
      <c r="I45" s="8"/>
    </row>
    <row r="46" ht="16" customHeight="1">
      <c r="A46" s="5"/>
      <c r="B46" s="7"/>
      <c r="C46" s="7"/>
      <c r="D46" s="7"/>
      <c r="E46" s="7"/>
      <c r="F46" s="7"/>
      <c r="G46" s="7"/>
      <c r="H46" s="7"/>
      <c r="I46" s="8"/>
    </row>
    <row r="47" ht="16" customHeight="1">
      <c r="A47" s="5"/>
      <c r="B47" s="7"/>
      <c r="C47" s="7"/>
      <c r="D47" s="7"/>
      <c r="E47" s="7"/>
      <c r="F47" s="7"/>
      <c r="G47" s="7"/>
      <c r="H47" s="7"/>
      <c r="I47" s="8"/>
    </row>
    <row r="48" ht="16" customHeight="1">
      <c r="A48" s="5"/>
      <c r="B48" s="7"/>
      <c r="C48" s="7"/>
      <c r="D48" s="7"/>
      <c r="E48" s="7"/>
      <c r="F48" s="7"/>
      <c r="G48" s="7"/>
      <c r="H48" s="7"/>
      <c r="I48" s="8"/>
    </row>
    <row r="49" ht="16" customHeight="1">
      <c r="A49" s="5"/>
      <c r="B49" s="7"/>
      <c r="C49" s="7"/>
      <c r="D49" s="7"/>
      <c r="E49" s="7"/>
      <c r="F49" s="7"/>
      <c r="G49" s="7"/>
      <c r="H49" s="7"/>
      <c r="I49" s="8"/>
    </row>
    <row r="50" ht="16" customHeight="1">
      <c r="A50" s="5"/>
      <c r="B50" s="7"/>
      <c r="C50" s="7"/>
      <c r="D50" s="7"/>
      <c r="E50" s="7"/>
      <c r="F50" s="7"/>
      <c r="G50" s="7"/>
      <c r="H50" s="7"/>
      <c r="I50" s="8"/>
    </row>
    <row r="51" ht="16" customHeight="1">
      <c r="A51" s="5"/>
      <c r="B51" s="7"/>
      <c r="C51" s="7"/>
      <c r="D51" s="7"/>
      <c r="E51" s="7"/>
      <c r="F51" s="7"/>
      <c r="G51" s="7"/>
      <c r="H51" s="7"/>
      <c r="I51" s="8"/>
    </row>
    <row r="52" ht="16" customHeight="1">
      <c r="A52" s="5"/>
      <c r="B52" s="7"/>
      <c r="C52" s="7"/>
      <c r="D52" s="7"/>
      <c r="E52" s="7"/>
      <c r="F52" s="7"/>
      <c r="G52" s="7"/>
      <c r="H52" s="7"/>
      <c r="I52" s="8"/>
    </row>
    <row r="53" ht="16" customHeight="1">
      <c r="A53" s="10"/>
      <c r="B53" s="12"/>
      <c r="C53" s="12"/>
      <c r="D53" s="12"/>
      <c r="E53" s="12"/>
      <c r="F53" s="12"/>
      <c r="G53" s="12"/>
      <c r="H53" s="12"/>
      <c r="I53" s="13"/>
    </row>
  </sheetData>
  <pageMargins left="0.7" right="0.7" top="0.75" bottom="0.75" header="0.3" footer="0.3"/>
  <pageSetup firstPageNumber="1" fitToHeight="1" fitToWidth="1" scale="100" useFirstPageNumber="0" orientation="portrait" pageOrder="downThenOver"/>
  <headerFooter>
    <oddFooter>&amp;C&amp;"Helvetica Neue,Regular"&amp;11&amp;K000000&amp;P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