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700" yWindow="6500" windowWidth="28800" windowHeight="17480" tabRatio="590"/>
  </bookViews>
  <sheets>
    <sheet name="croc diversity" sheetId="7" r:id="rId1"/>
    <sheet name="stages-species" sheetId="8" r:id="rId2"/>
    <sheet name="stages-genera" sheetId="6" r:id="rId3"/>
    <sheet name="phylo correc" sheetId="5" r:id="rId4"/>
    <sheet name="d180" sheetId="4" r:id="rId5"/>
    <sheet name="SST" sheetId="3" r:id="rId6"/>
    <sheet name="sea level" sheetId="2" r:id="rId7"/>
    <sheet name="crocodiles.csv" sheetId="1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6" i="1"/>
  <c r="R8" i="1"/>
  <c r="R9" i="1"/>
  <c r="R10" i="1"/>
  <c r="R11" i="1"/>
  <c r="R12" i="1"/>
  <c r="R13" i="1"/>
  <c r="R14" i="1"/>
  <c r="R15" i="1"/>
  <c r="R22" i="1"/>
  <c r="R23" i="1"/>
  <c r="R27" i="1"/>
  <c r="R28" i="1"/>
  <c r="R29" i="1"/>
  <c r="R30" i="1"/>
  <c r="R31" i="1"/>
  <c r="R32" i="1"/>
  <c r="R33" i="1"/>
  <c r="R34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5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6" i="1"/>
  <c r="O8" i="1"/>
  <c r="O11" i="1"/>
  <c r="O12" i="1"/>
  <c r="O14" i="1"/>
  <c r="O15" i="1"/>
  <c r="O22" i="1"/>
  <c r="O23" i="1"/>
  <c r="O27" i="1"/>
  <c r="O28" i="1"/>
  <c r="O29" i="1"/>
  <c r="O30" i="1"/>
  <c r="O31" i="1"/>
  <c r="O32" i="1"/>
  <c r="O33" i="1"/>
  <c r="O34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6" i="1"/>
  <c r="L8" i="1"/>
  <c r="L9" i="1"/>
  <c r="L10" i="1"/>
  <c r="L11" i="1"/>
  <c r="L12" i="1"/>
  <c r="L13" i="1"/>
  <c r="L14" i="1"/>
  <c r="L15" i="1"/>
  <c r="L16" i="1"/>
  <c r="L17" i="1"/>
  <c r="L22" i="1"/>
  <c r="L23" i="1"/>
  <c r="L27" i="1"/>
  <c r="L28" i="1"/>
  <c r="L29" i="1"/>
  <c r="L30" i="1"/>
  <c r="L31" i="1"/>
  <c r="L32" i="1"/>
  <c r="L33" i="1"/>
  <c r="L34" i="1"/>
  <c r="K26" i="1"/>
  <c r="K27" i="1"/>
  <c r="K28" i="1"/>
  <c r="K29" i="1"/>
  <c r="K30" i="1"/>
  <c r="K31" i="1"/>
  <c r="K32" i="1"/>
  <c r="K33" i="1"/>
  <c r="K34" i="1"/>
  <c r="K3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5" i="1"/>
  <c r="O235" i="4"/>
  <c r="O236" i="4"/>
  <c r="O237" i="4"/>
  <c r="O238" i="4"/>
  <c r="O239" i="4"/>
  <c r="O240" i="4"/>
  <c r="O241" i="4"/>
  <c r="O242" i="4"/>
  <c r="O122" i="4"/>
  <c r="O124" i="4"/>
  <c r="O125" i="4"/>
  <c r="O126" i="4"/>
  <c r="O127" i="4"/>
  <c r="O128" i="4"/>
  <c r="O129" i="4"/>
  <c r="O317" i="4"/>
  <c r="O316" i="4"/>
  <c r="O315" i="4"/>
  <c r="O314" i="4"/>
  <c r="O313" i="4"/>
  <c r="O312" i="4"/>
  <c r="O311" i="4"/>
  <c r="O310" i="4"/>
  <c r="O309" i="4"/>
  <c r="O308" i="4"/>
  <c r="O307" i="4"/>
  <c r="O306" i="4"/>
  <c r="O305" i="4"/>
  <c r="O304" i="4"/>
  <c r="O303" i="4"/>
  <c r="O302" i="4"/>
  <c r="O301" i="4"/>
  <c r="O300" i="4"/>
  <c r="O299" i="4"/>
  <c r="O298" i="4"/>
  <c r="O297" i="4"/>
  <c r="O296" i="4"/>
  <c r="O295" i="4"/>
  <c r="O294" i="4"/>
  <c r="O293" i="4"/>
  <c r="O292" i="4"/>
  <c r="O291" i="4"/>
  <c r="O290" i="4"/>
  <c r="O289" i="4"/>
  <c r="O288" i="4"/>
  <c r="Q288" i="4"/>
  <c r="U288" i="4"/>
  <c r="P288" i="4"/>
  <c r="T288" i="4"/>
  <c r="U286" i="4"/>
  <c r="O286" i="4"/>
  <c r="P286" i="4"/>
  <c r="T286" i="4"/>
  <c r="O284" i="4"/>
  <c r="O283" i="4"/>
  <c r="O282" i="4"/>
  <c r="O281" i="4"/>
  <c r="O280" i="4"/>
  <c r="O279" i="4"/>
  <c r="Q279" i="4"/>
  <c r="U279" i="4"/>
  <c r="P279" i="4"/>
  <c r="T279" i="4"/>
  <c r="O277" i="4"/>
  <c r="O276" i="4"/>
  <c r="O275" i="4"/>
  <c r="O274" i="4"/>
  <c r="Q274" i="4"/>
  <c r="U274" i="4"/>
  <c r="P274" i="4"/>
  <c r="T274" i="4"/>
  <c r="U272" i="4"/>
  <c r="O272" i="4"/>
  <c r="P272" i="4"/>
  <c r="T272" i="4"/>
  <c r="O270" i="4"/>
  <c r="O269" i="4"/>
  <c r="O268" i="4"/>
  <c r="O267" i="4"/>
  <c r="O266" i="4"/>
  <c r="O265" i="4"/>
  <c r="O264" i="4"/>
  <c r="O263" i="4"/>
  <c r="O262" i="4"/>
  <c r="O261" i="4"/>
  <c r="O260" i="4"/>
  <c r="O259" i="4"/>
  <c r="O258" i="4"/>
  <c r="O257" i="4"/>
  <c r="O256" i="4"/>
  <c r="O255" i="4"/>
  <c r="Q255" i="4"/>
  <c r="U255" i="4"/>
  <c r="P255" i="4"/>
  <c r="T255" i="4"/>
  <c r="O253" i="4"/>
  <c r="O252" i="4"/>
  <c r="O251" i="4"/>
  <c r="O250" i="4"/>
  <c r="O249" i="4"/>
  <c r="O248" i="4"/>
  <c r="O247" i="4"/>
  <c r="O246" i="4"/>
  <c r="O245" i="4"/>
  <c r="O244" i="4"/>
  <c r="O243" i="4"/>
  <c r="Q235" i="4"/>
  <c r="U235" i="4"/>
  <c r="P235" i="4"/>
  <c r="T235" i="4"/>
  <c r="O233" i="4"/>
  <c r="O232" i="4"/>
  <c r="Q232" i="4"/>
  <c r="U232" i="4"/>
  <c r="P232" i="4"/>
  <c r="T232" i="4"/>
  <c r="O230" i="4"/>
  <c r="O229" i="4"/>
  <c r="O228" i="4"/>
  <c r="O227" i="4"/>
  <c r="O226" i="4"/>
  <c r="O225" i="4"/>
  <c r="Q225" i="4"/>
  <c r="U225" i="4"/>
  <c r="P225" i="4"/>
  <c r="T225" i="4"/>
  <c r="O223" i="4"/>
  <c r="O222" i="4"/>
  <c r="O221" i="4"/>
  <c r="O220" i="4"/>
  <c r="Q220" i="4"/>
  <c r="U220" i="4"/>
  <c r="P220" i="4"/>
  <c r="T220" i="4"/>
  <c r="O218" i="4"/>
  <c r="O217" i="4"/>
  <c r="O216" i="4"/>
  <c r="O215" i="4"/>
  <c r="O214" i="4"/>
  <c r="O213" i="4"/>
  <c r="Q213" i="4"/>
  <c r="U213" i="4"/>
  <c r="P213" i="4"/>
  <c r="T213" i="4"/>
  <c r="O211" i="4"/>
  <c r="O210" i="4"/>
  <c r="O209" i="4"/>
  <c r="O208" i="4"/>
  <c r="O207" i="4"/>
  <c r="O206" i="4"/>
  <c r="O205" i="4"/>
  <c r="O204" i="4"/>
  <c r="Q204" i="4"/>
  <c r="U204" i="4"/>
  <c r="P204" i="4"/>
  <c r="T204" i="4"/>
  <c r="O202" i="4"/>
  <c r="O201" i="4"/>
  <c r="O200" i="4"/>
  <c r="O199" i="4"/>
  <c r="O198" i="4"/>
  <c r="O197" i="4"/>
  <c r="O196" i="4"/>
  <c r="O195" i="4"/>
  <c r="O194" i="4"/>
  <c r="O193" i="4"/>
  <c r="O192" i="4"/>
  <c r="Q192" i="4"/>
  <c r="U192" i="4"/>
  <c r="P192" i="4"/>
  <c r="T192" i="4"/>
  <c r="U190" i="4"/>
  <c r="O190" i="4"/>
  <c r="P190" i="4"/>
  <c r="T190" i="4"/>
  <c r="O188" i="4"/>
  <c r="O187" i="4"/>
  <c r="O186" i="4"/>
  <c r="O185" i="4"/>
  <c r="Q185" i="4"/>
  <c r="U185" i="4"/>
  <c r="P185" i="4"/>
  <c r="T185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Q170" i="4"/>
  <c r="U170" i="4"/>
  <c r="P170" i="4"/>
  <c r="T170" i="4"/>
  <c r="O168" i="4"/>
  <c r="O166" i="4"/>
  <c r="O165" i="4"/>
  <c r="Q165" i="4"/>
  <c r="U165" i="4"/>
  <c r="P165" i="4"/>
  <c r="T165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Q139" i="4"/>
  <c r="U139" i="4"/>
  <c r="P139" i="4"/>
  <c r="T139" i="4"/>
  <c r="O137" i="4"/>
  <c r="O136" i="4"/>
  <c r="O135" i="4"/>
  <c r="O134" i="4"/>
  <c r="O133" i="4"/>
  <c r="O132" i="4"/>
  <c r="O130" i="4"/>
  <c r="Q124" i="4"/>
  <c r="U124" i="4"/>
  <c r="P124" i="4"/>
  <c r="T124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Q96" i="4"/>
  <c r="U96" i="4"/>
  <c r="P96" i="4"/>
  <c r="T96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Q75" i="4"/>
  <c r="U75" i="4"/>
  <c r="P75" i="4"/>
  <c r="T75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Q50" i="4"/>
  <c r="U50" i="4"/>
  <c r="P50" i="4"/>
  <c r="T50" i="4"/>
  <c r="O48" i="4"/>
  <c r="O47" i="4"/>
  <c r="O46" i="4"/>
  <c r="O45" i="4"/>
  <c r="Q45" i="4"/>
  <c r="U45" i="4"/>
  <c r="P45" i="4"/>
  <c r="T45" i="4"/>
  <c r="U43" i="4"/>
  <c r="O43" i="4"/>
  <c r="P43" i="4"/>
  <c r="T43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Q18" i="4"/>
  <c r="U18" i="4"/>
  <c r="P18" i="4"/>
  <c r="T18" i="4"/>
  <c r="O16" i="4"/>
  <c r="O15" i="4"/>
  <c r="O14" i="4"/>
  <c r="O13" i="4"/>
  <c r="O12" i="4"/>
  <c r="O11" i="4"/>
  <c r="O10" i="4"/>
  <c r="Q10" i="4"/>
  <c r="U10" i="4"/>
  <c r="P10" i="4"/>
  <c r="T10" i="4"/>
  <c r="U8" i="4"/>
  <c r="O8" i="4"/>
  <c r="P8" i="4"/>
  <c r="T8" i="4"/>
  <c r="O6" i="4"/>
  <c r="O5" i="4"/>
  <c r="O4" i="4"/>
  <c r="O3" i="4"/>
  <c r="Q3" i="4"/>
  <c r="U3" i="4"/>
  <c r="P3" i="4"/>
  <c r="T3" i="4"/>
</calcChain>
</file>

<file path=xl/comments1.xml><?xml version="1.0" encoding="utf-8"?>
<comments xmlns="http://schemas.openxmlformats.org/spreadsheetml/2006/main">
  <authors>
    <author>Jeremy Martin</author>
  </authors>
  <commentList>
    <comment ref="K3" authorId="0">
      <text>
        <r>
          <rPr>
            <b/>
            <sz val="9"/>
            <color indexed="81"/>
            <rFont val="Verdana"/>
          </rPr>
          <t>Jeremy Martin:</t>
        </r>
        <r>
          <rPr>
            <sz val="9"/>
            <color indexed="81"/>
            <rFont val="Verdana"/>
          </rPr>
          <t xml:space="preserve">
average of Late Oxfordian-Early Kimmeridgian AND Early Limmeridgian in tab SST01</t>
        </r>
      </text>
    </comment>
  </commentList>
</comments>
</file>

<file path=xl/sharedStrings.xml><?xml version="1.0" encoding="utf-8"?>
<sst xmlns="http://schemas.openxmlformats.org/spreadsheetml/2006/main" count="4230" uniqueCount="1239">
  <si>
    <t>y1</t>
  </si>
  <si>
    <t>y2</t>
  </si>
  <si>
    <t>y3</t>
  </si>
  <si>
    <t>y4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</si>
  <si>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</si>
  <si>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</si>
  <si>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</si>
  <si>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</si>
  <si>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</si>
  <si>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</si>
  <si>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</si>
  <si>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</si>
  <si>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</si>
  <si>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</si>
  <si>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</si>
  <si>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</si>
  <si>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</si>
  <si>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</si>
  <si>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</si>
  <si>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</si>
  <si>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</si>
  <si>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</si>
  <si>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</si>
  <si>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</si>
  <si>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Stage</t>
  </si>
  <si>
    <t>Midpoint</t>
  </si>
  <si>
    <t>Duration</t>
  </si>
  <si>
    <t>n_crocs</t>
  </si>
  <si>
    <t>n_crocsNOmetrio</t>
  </si>
  <si>
    <t>n_generaNometrio</t>
  </si>
  <si>
    <t>Time_crocs</t>
  </si>
  <si>
    <t>Log_crocs</t>
  </si>
  <si>
    <t>FD_crocs</t>
  </si>
  <si>
    <t>Mean_Sst</t>
  </si>
  <si>
    <t>Time_sst</t>
  </si>
  <si>
    <t>Log_sst</t>
  </si>
  <si>
    <t>FD_sst</t>
  </si>
  <si>
    <t>Miller_SL</t>
  </si>
  <si>
    <t>Miller_SL/t</t>
  </si>
  <si>
    <t>Miller_log10(SL)</t>
  </si>
  <si>
    <t>Miller_FD(SL)</t>
  </si>
  <si>
    <t>Haq_SL</t>
  </si>
  <si>
    <t>Haq_SL/t</t>
  </si>
  <si>
    <t>Haq_log10(SL)</t>
  </si>
  <si>
    <t>Haq_FD(SL)</t>
  </si>
  <si>
    <t>PBDB_marfm</t>
  </si>
  <si>
    <t>PBDB_Fm/t</t>
  </si>
  <si>
    <t>PBDB_log10(Fm)</t>
  </si>
  <si>
    <t>PBDB_FD(Fm)</t>
  </si>
  <si>
    <t>COSUNA_fm</t>
  </si>
  <si>
    <t>COSUNA_Fm/t</t>
  </si>
  <si>
    <t>COSUNA_log10(Fm)</t>
  </si>
  <si>
    <t>COSUNA_FD(Fm)</t>
  </si>
  <si>
    <t>Hettangian</t>
  </si>
  <si>
    <t>Sinemurian</t>
  </si>
  <si>
    <t>Pliensbachian</t>
  </si>
  <si>
    <t>Toarcian</t>
  </si>
  <si>
    <t>Aalenian</t>
  </si>
  <si>
    <t>Bajocian</t>
  </si>
  <si>
    <t>Bathonian</t>
  </si>
  <si>
    <t>Callovian</t>
  </si>
  <si>
    <t>Oxfordian</t>
  </si>
  <si>
    <t>Kimmeridgian</t>
  </si>
  <si>
    <t>Tithonian</t>
  </si>
  <si>
    <t>Berriasian</t>
  </si>
  <si>
    <t>Valanginian</t>
  </si>
  <si>
    <t>Hauterivian</t>
  </si>
  <si>
    <t>Barremian</t>
  </si>
  <si>
    <t>Aptian</t>
  </si>
  <si>
    <t>Albian</t>
  </si>
  <si>
    <t>Cenomanian</t>
  </si>
  <si>
    <t>Turonian</t>
  </si>
  <si>
    <t>Coniacian</t>
  </si>
  <si>
    <t>Santonian</t>
  </si>
  <si>
    <t>Campanian</t>
  </si>
  <si>
    <t>Maastrichtian</t>
  </si>
  <si>
    <t>Danian</t>
  </si>
  <si>
    <t>Selandian</t>
  </si>
  <si>
    <t>Thanetian</t>
  </si>
  <si>
    <t>Ypresian</t>
  </si>
  <si>
    <t>Lutetian</t>
  </si>
  <si>
    <t>Bartonian</t>
  </si>
  <si>
    <t>Priabonian</t>
  </si>
  <si>
    <t>Rupelian</t>
  </si>
  <si>
    <t>raw species</t>
  </si>
  <si>
    <t>phylo corrected</t>
  </si>
  <si>
    <t>THIS STUDY</t>
  </si>
  <si>
    <t>Gradstein et al. (2012)</t>
  </si>
  <si>
    <t>Miller et al. (2005)</t>
  </si>
  <si>
    <t>Haq et al. (1987)</t>
  </si>
  <si>
    <t>stratigraphy_stage</t>
  </si>
  <si>
    <t>Age</t>
  </si>
  <si>
    <t>Average Sea level</t>
  </si>
  <si>
    <t>midpoint (Myr)</t>
  </si>
  <si>
    <t>(m)</t>
  </si>
  <si>
    <t>-</t>
  </si>
  <si>
    <t>±</t>
  </si>
  <si>
    <t>Mean Sst</t>
  </si>
  <si>
    <t>stdev</t>
  </si>
  <si>
    <t>(Myr)</t>
  </si>
  <si>
    <t>(°C)</t>
  </si>
  <si>
    <t>Sample</t>
  </si>
  <si>
    <t>Location</t>
  </si>
  <si>
    <t>Country</t>
  </si>
  <si>
    <t>Fossil</t>
  </si>
  <si>
    <t>Taxon</t>
  </si>
  <si>
    <t>Ecology</t>
  </si>
  <si>
    <t>stratigraphy_system</t>
  </si>
  <si>
    <t>stratigraphy_serie</t>
  </si>
  <si>
    <t>Biozone</t>
  </si>
  <si>
    <t>subzone</t>
  </si>
  <si>
    <t>d18O (SMOW)</t>
  </si>
  <si>
    <t>NBS120c</t>
  </si>
  <si>
    <t>Data source</t>
  </si>
  <si>
    <t>d18O corrected</t>
  </si>
  <si>
    <t>mean</t>
  </si>
  <si>
    <t>age</t>
  </si>
  <si>
    <t>error</t>
  </si>
  <si>
    <t>He1</t>
  </si>
  <si>
    <t>Fontenoille</t>
  </si>
  <si>
    <t>Belgium</t>
  </si>
  <si>
    <t>Te</t>
  </si>
  <si>
    <t>Hybodus reticulatus</t>
  </si>
  <si>
    <t>demersal</t>
  </si>
  <si>
    <t>Jurassic</t>
  </si>
  <si>
    <t>Lower</t>
  </si>
  <si>
    <t>liasicus</t>
  </si>
  <si>
    <t>–</t>
  </si>
  <si>
    <t>Dera et al. (2011)</t>
  </si>
  <si>
    <t>He2</t>
  </si>
  <si>
    <t>He3</t>
  </si>
  <si>
    <t>He4</t>
  </si>
  <si>
    <t>Tb</t>
  </si>
  <si>
    <t>Synechodus streitzi</t>
  </si>
  <si>
    <t>pelagic</t>
  </si>
  <si>
    <t>Sorel</t>
  </si>
  <si>
    <t>France</t>
  </si>
  <si>
    <r>
      <t>Hybodus</t>
    </r>
    <r>
      <rPr>
        <sz val="12"/>
        <color theme="1"/>
        <rFont val="Calibri"/>
        <family val="2"/>
        <scheme val="minor"/>
      </rPr>
      <t xml:space="preserve"> sp.</t>
    </r>
  </si>
  <si>
    <t>Early Sinemurian</t>
  </si>
  <si>
    <t>Bernard et al. (2010)</t>
  </si>
  <si>
    <t>Da1a</t>
  </si>
  <si>
    <t>Francheville</t>
  </si>
  <si>
    <t>indet.</t>
  </si>
  <si>
    <t>Early Pliensbachian</t>
  </si>
  <si>
    <t>davoei</t>
  </si>
  <si>
    <t>figulinum</t>
  </si>
  <si>
    <t>Ma1a</t>
  </si>
  <si>
    <t>Rémilly</t>
  </si>
  <si>
    <r>
      <t xml:space="preserve">Synechodus </t>
    </r>
    <r>
      <rPr>
        <sz val="12"/>
        <color theme="1"/>
        <rFont val="Calibri"/>
        <family val="2"/>
        <scheme val="minor"/>
      </rPr>
      <t>sp.</t>
    </r>
  </si>
  <si>
    <t>Late Pliensbachian</t>
  </si>
  <si>
    <t>margaritatus</t>
  </si>
  <si>
    <t>stokesi</t>
  </si>
  <si>
    <t>Ma2a</t>
  </si>
  <si>
    <t>Actinopterygia indet.</t>
  </si>
  <si>
    <t>Ma2b</t>
  </si>
  <si>
    <t>Sp1a</t>
  </si>
  <si>
    <t>Aubange</t>
  </si>
  <si>
    <t>spinatum</t>
  </si>
  <si>
    <t>hawskerense</t>
  </si>
  <si>
    <t>Sp1b</t>
  </si>
  <si>
    <t>Sp2a</t>
  </si>
  <si>
    <t>Te1a</t>
  </si>
  <si>
    <t>Early Toarcian</t>
  </si>
  <si>
    <t>tenuicostatum</t>
  </si>
  <si>
    <t>semicelatum</t>
  </si>
  <si>
    <t>Te1b</t>
  </si>
  <si>
    <t>Te3a</t>
  </si>
  <si>
    <t>Welcomia terencei</t>
  </si>
  <si>
    <t>Fa3a</t>
  </si>
  <si>
    <t>Bascharage</t>
  </si>
  <si>
    <t>Luxembourg</t>
  </si>
  <si>
    <t>Lepidotes elvensis</t>
  </si>
  <si>
    <t>falciferum</t>
  </si>
  <si>
    <t>exaratum</t>
  </si>
  <si>
    <t>Fa3b</t>
  </si>
  <si>
    <t>Fa1a</t>
  </si>
  <si>
    <t>Nancy</t>
  </si>
  <si>
    <t>Hybodus hauffianus</t>
  </si>
  <si>
    <t>Fa2b</t>
  </si>
  <si>
    <t>Bi1a</t>
  </si>
  <si>
    <t>Halanzy</t>
  </si>
  <si>
    <t>Middle Toarcian</t>
  </si>
  <si>
    <t>bifrons</t>
  </si>
  <si>
    <t>crassum</t>
  </si>
  <si>
    <t>Bi1b</t>
  </si>
  <si>
    <t>Bi1c</t>
  </si>
  <si>
    <t>Bi2a</t>
  </si>
  <si>
    <t>Hemiscylliidae indet.</t>
  </si>
  <si>
    <t>Bi2b</t>
  </si>
  <si>
    <t>Bi2c</t>
  </si>
  <si>
    <t>Bi2d</t>
  </si>
  <si>
    <t>Bi3a</t>
  </si>
  <si>
    <t>Synechodontiformes indet.</t>
  </si>
  <si>
    <t>Bi3b</t>
  </si>
  <si>
    <t>Bi4a</t>
  </si>
  <si>
    <r>
      <t>Toarcibatis</t>
    </r>
    <r>
      <rPr>
        <sz val="12"/>
        <color theme="1"/>
        <rFont val="Calibri"/>
        <family val="2"/>
        <scheme val="minor"/>
      </rPr>
      <t xml:space="preserve"> sp.</t>
    </r>
  </si>
  <si>
    <t>Bi5a</t>
  </si>
  <si>
    <r>
      <t>Paleobrachaelurus</t>
    </r>
    <r>
      <rPr>
        <sz val="12"/>
        <color theme="1"/>
        <rFont val="Calibri"/>
        <family val="2"/>
        <scheme val="minor"/>
      </rPr>
      <t xml:space="preserve"> sp.</t>
    </r>
  </si>
  <si>
    <t>Bi5b</t>
  </si>
  <si>
    <t>Le1a</t>
  </si>
  <si>
    <t>Dudelange</t>
  </si>
  <si>
    <r>
      <t>Rhomphaiodon</t>
    </r>
    <r>
      <rPr>
        <sz val="12"/>
        <color theme="1"/>
        <rFont val="Calibri"/>
        <family val="2"/>
        <scheme val="minor"/>
      </rPr>
      <t xml:space="preserve"> sp.</t>
    </r>
  </si>
  <si>
    <t>Late Toarcian</t>
  </si>
  <si>
    <t>Aalensis</t>
  </si>
  <si>
    <t>Le1b</t>
  </si>
  <si>
    <t>Le1c</t>
  </si>
  <si>
    <t>Le2a</t>
  </si>
  <si>
    <t>Batomorphii indet.</t>
  </si>
  <si>
    <t>Haute Saone-Coulevon</t>
  </si>
  <si>
    <t>Odontaspis gracilis</t>
  </si>
  <si>
    <t>Middle</t>
  </si>
  <si>
    <t>Concavum</t>
  </si>
  <si>
    <t>Lécuyer et al. (2003)</t>
  </si>
  <si>
    <t>D66</t>
  </si>
  <si>
    <t>Var-Solliès-Toucas</t>
  </si>
  <si>
    <r>
      <t>Asteracanthus</t>
    </r>
    <r>
      <rPr>
        <sz val="12"/>
        <color theme="1"/>
        <rFont val="Calibri"/>
        <family val="2"/>
        <scheme val="minor"/>
      </rPr>
      <t xml:space="preserve"> sp.</t>
    </r>
  </si>
  <si>
    <t>E. Bajocian</t>
  </si>
  <si>
    <t>Sauzei</t>
  </si>
  <si>
    <t>L9</t>
  </si>
  <si>
    <t>Saone et Loire-Sennecey</t>
  </si>
  <si>
    <r>
      <t>Pycnodus</t>
    </r>
    <r>
      <rPr>
        <sz val="12"/>
        <color theme="1"/>
        <rFont val="Calibri"/>
        <family val="2"/>
        <scheme val="minor"/>
      </rPr>
      <t xml:space="preserve"> sp.</t>
    </r>
  </si>
  <si>
    <t>M. Bajocian</t>
  </si>
  <si>
    <t>Humphriesianum</t>
  </si>
  <si>
    <t>Saone et Loire-Laives</t>
  </si>
  <si>
    <t>L10</t>
  </si>
  <si>
    <t>Saône et Loire-Hurigny</t>
  </si>
  <si>
    <t>L. Bajocian</t>
  </si>
  <si>
    <t>Acris</t>
  </si>
  <si>
    <t>D111-p</t>
  </si>
  <si>
    <t>Var-Bandol</t>
  </si>
  <si>
    <t>Pycnodontidae indet.</t>
  </si>
  <si>
    <t>E. Bathonian</t>
  </si>
  <si>
    <t>Convergens</t>
  </si>
  <si>
    <t>54-Na.6</t>
  </si>
  <si>
    <t>Nantua (Ain)</t>
  </si>
  <si>
    <t>Asteracanthus ornatissimus</t>
  </si>
  <si>
    <t>this work</t>
  </si>
  <si>
    <t>AST 53</t>
  </si>
  <si>
    <t>Jura-Merey s/ Montrond</t>
  </si>
  <si>
    <t>Middle Bathonian</t>
  </si>
  <si>
    <t>Progracilis-Subcontractus</t>
  </si>
  <si>
    <t>Globata-Multiplicata</t>
  </si>
  <si>
    <t>Stonesfield</t>
  </si>
  <si>
    <t>England</t>
  </si>
  <si>
    <t>Progracilis</t>
  </si>
  <si>
    <t>Globata</t>
  </si>
  <si>
    <t>D6</t>
  </si>
  <si>
    <t>Côte d'Or-Vanvey</t>
  </si>
  <si>
    <t>D103-p</t>
  </si>
  <si>
    <t>Gloucester</t>
  </si>
  <si>
    <t>AST 54</t>
  </si>
  <si>
    <t>Ain-Nantua</t>
  </si>
  <si>
    <t>L. Bathonian</t>
  </si>
  <si>
    <t>Hodsoni-Subcontractus</t>
  </si>
  <si>
    <t>Concinna-Multiplicata</t>
  </si>
  <si>
    <t>93365N</t>
  </si>
  <si>
    <t>Isère-Trept</t>
  </si>
  <si>
    <t>Notidanus sp.</t>
  </si>
  <si>
    <t>Hodsoni</t>
  </si>
  <si>
    <t>Concinna</t>
  </si>
  <si>
    <t>93365P</t>
  </si>
  <si>
    <t>P6-e</t>
  </si>
  <si>
    <t>Aisne-Aubenton</t>
  </si>
  <si>
    <t>Hodsoni-Retrocostatum</t>
  </si>
  <si>
    <t>Concinna-Digona</t>
  </si>
  <si>
    <t>P1</t>
  </si>
  <si>
    <t>Calvados-Ranville</t>
  </si>
  <si>
    <r>
      <t>Mesodon</t>
    </r>
    <r>
      <rPr>
        <sz val="12"/>
        <color theme="1"/>
        <rFont val="Calibri"/>
        <family val="2"/>
        <scheme val="minor"/>
      </rPr>
      <t xml:space="preserve"> sp.</t>
    </r>
  </si>
  <si>
    <t>P3-e</t>
  </si>
  <si>
    <t>Sarthe-Mamers</t>
  </si>
  <si>
    <t>P13</t>
  </si>
  <si>
    <t>Pas-de-Calais-Marquise</t>
  </si>
  <si>
    <t>Indre-St Gaultier</t>
  </si>
  <si>
    <t>Post-Hodsoni</t>
  </si>
  <si>
    <t>Post-Concinna</t>
  </si>
  <si>
    <t>SERA-e</t>
  </si>
  <si>
    <t>Côte d'Or-Nuits St. Georges</t>
  </si>
  <si>
    <t>Retrocostatum</t>
  </si>
  <si>
    <t>Digona</t>
  </si>
  <si>
    <t>Wiltshire</t>
  </si>
  <si>
    <t>Post-Retrocostatum</t>
  </si>
  <si>
    <t>Post-Digona</t>
  </si>
  <si>
    <t>D71</t>
  </si>
  <si>
    <t>Pas-de-Calais-Locquinghen</t>
  </si>
  <si>
    <t>just ante Discus</t>
  </si>
  <si>
    <t>ante Eudesia</t>
  </si>
  <si>
    <t>P12</t>
  </si>
  <si>
    <t>ante Discus</t>
  </si>
  <si>
    <t>Ja1</t>
  </si>
  <si>
    <t>Yonne-Jaulges</t>
  </si>
  <si>
    <t>Discus</t>
  </si>
  <si>
    <t>Eudesia</t>
  </si>
  <si>
    <t>D21A</t>
  </si>
  <si>
    <t>Côte d'Or-Les Perrières</t>
  </si>
  <si>
    <t>D19</t>
  </si>
  <si>
    <t>D21P</t>
  </si>
  <si>
    <t>D35</t>
  </si>
  <si>
    <t>Boulonnais-Rinxent</t>
  </si>
  <si>
    <t>Be-1A</t>
  </si>
  <si>
    <t>Hte Saône-Merey</t>
  </si>
  <si>
    <t>Discus-Bullatus</t>
  </si>
  <si>
    <t>Eudesia-Divio</t>
  </si>
  <si>
    <t>Bi</t>
  </si>
  <si>
    <t>Yonne-Brion</t>
  </si>
  <si>
    <t>Early Callovian</t>
  </si>
  <si>
    <t>Bullatus</t>
  </si>
  <si>
    <t>Divio</t>
  </si>
  <si>
    <t>D25</t>
  </si>
  <si>
    <t>Côte d'Or-Dijon</t>
  </si>
  <si>
    <t>AST 55</t>
  </si>
  <si>
    <t>Côte d'Or-Ladoix</t>
  </si>
  <si>
    <t>Be-2A</t>
  </si>
  <si>
    <t>Doubs-Ornans</t>
  </si>
  <si>
    <t>Koenigi</t>
  </si>
  <si>
    <t>Kalli</t>
  </si>
  <si>
    <t>D11a</t>
  </si>
  <si>
    <t>Côte d'Or-Etrochey</t>
  </si>
  <si>
    <t>Calloviense</t>
  </si>
  <si>
    <t>Torqui</t>
  </si>
  <si>
    <t>D10</t>
  </si>
  <si>
    <t>L6-e</t>
  </si>
  <si>
    <t>Hte Saone-Authoison</t>
  </si>
  <si>
    <t>Jason</t>
  </si>
  <si>
    <t>Orbignyana</t>
  </si>
  <si>
    <t>55-BUI1</t>
  </si>
  <si>
    <t>Ladoix (Côte d'Or)</t>
  </si>
  <si>
    <t>Peterborough</t>
  </si>
  <si>
    <t>B</t>
  </si>
  <si>
    <r>
      <t>Lepidotes</t>
    </r>
    <r>
      <rPr>
        <sz val="12"/>
        <color theme="1"/>
        <rFont val="Calibri"/>
        <family val="2"/>
        <scheme val="minor"/>
      </rPr>
      <t xml:space="preserve"> sp.</t>
    </r>
  </si>
  <si>
    <t>Sc</t>
  </si>
  <si>
    <r>
      <t>Pachymylus</t>
    </r>
    <r>
      <rPr>
        <sz val="12"/>
        <color theme="1"/>
        <rFont val="Calibri"/>
        <family val="2"/>
        <scheme val="minor"/>
      </rPr>
      <t xml:space="preserve"> sp.</t>
    </r>
  </si>
  <si>
    <t>M2</t>
  </si>
  <si>
    <t>Vienne-Carrière des Lourdines</t>
  </si>
  <si>
    <t>M. Callovian</t>
  </si>
  <si>
    <t>Coronatum</t>
  </si>
  <si>
    <t>Oxoniensis</t>
  </si>
  <si>
    <t>D37</t>
  </si>
  <si>
    <t>P2</t>
  </si>
  <si>
    <t>Vendée-St. Michel en l'Herm</t>
  </si>
  <si>
    <t>L.Callovian</t>
  </si>
  <si>
    <t>Athleta</t>
  </si>
  <si>
    <t>D36</t>
  </si>
  <si>
    <t>Côte d'Or-Prusly s/ource</t>
  </si>
  <si>
    <t>D27</t>
  </si>
  <si>
    <t>Côte d'Or-Talant</t>
  </si>
  <si>
    <t>Ardèche-La Voulte</t>
  </si>
  <si>
    <r>
      <t>Sphenodus</t>
    </r>
    <r>
      <rPr>
        <sz val="12"/>
        <color theme="1"/>
        <rFont val="Calibri"/>
        <family val="2"/>
        <scheme val="minor"/>
      </rPr>
      <t xml:space="preserve"> sp.</t>
    </r>
  </si>
  <si>
    <t>L. Callovian</t>
  </si>
  <si>
    <t>Athleta or Lamberti</t>
  </si>
  <si>
    <t>L41-e</t>
  </si>
  <si>
    <r>
      <t>Odontaspis</t>
    </r>
    <r>
      <rPr>
        <sz val="12"/>
        <color theme="1"/>
        <rFont val="Calibri"/>
        <family val="2"/>
        <scheme val="minor"/>
      </rPr>
      <t xml:space="preserve"> sp.</t>
    </r>
  </si>
  <si>
    <t>Lamberti</t>
  </si>
  <si>
    <t>D39</t>
  </si>
  <si>
    <t>Woodham</t>
  </si>
  <si>
    <t>Upper</t>
  </si>
  <si>
    <t>Early Oxfordian</t>
  </si>
  <si>
    <t>Mariae</t>
  </si>
  <si>
    <t>Be-3A</t>
  </si>
  <si>
    <t>Cordatum-Mariae</t>
  </si>
  <si>
    <t>P11</t>
  </si>
  <si>
    <t>Calvados-Trouville s/ mer</t>
  </si>
  <si>
    <t>Cordatum</t>
  </si>
  <si>
    <t>L3</t>
  </si>
  <si>
    <t>Jura-Pont du diable</t>
  </si>
  <si>
    <t>B5L-e</t>
  </si>
  <si>
    <t>Jura suisse-Üken</t>
  </si>
  <si>
    <t>Switzerland</t>
  </si>
  <si>
    <t>Lamnidae indet.</t>
  </si>
  <si>
    <t>93402-N-e</t>
  </si>
  <si>
    <t>Doubs-Tarcenay</t>
  </si>
  <si>
    <r>
      <t>Notidanus</t>
    </r>
    <r>
      <rPr>
        <sz val="12"/>
        <color theme="1"/>
        <rFont val="Calibri"/>
        <family val="2"/>
        <scheme val="minor"/>
      </rPr>
      <t xml:space="preserve"> sp.</t>
    </r>
  </si>
  <si>
    <t>93402-O</t>
  </si>
  <si>
    <t>Bourgogne</t>
  </si>
  <si>
    <t>P15p</t>
  </si>
  <si>
    <t>Côte d'Or-Gigny</t>
  </si>
  <si>
    <t>M. Oxfordian</t>
  </si>
  <si>
    <t>R1</t>
  </si>
  <si>
    <t>Ardèche-Ravin du Cheynier</t>
  </si>
  <si>
    <t>Plicatilis-Antecedens</t>
  </si>
  <si>
    <t>D100-p</t>
  </si>
  <si>
    <t>Yorkshire</t>
  </si>
  <si>
    <t>Plicatilis-Transversarium</t>
  </si>
  <si>
    <t>B3p</t>
  </si>
  <si>
    <t>Jura Suisse-St Ursanne</t>
  </si>
  <si>
    <t>Transversarium</t>
  </si>
  <si>
    <t>93398-e</t>
  </si>
  <si>
    <t>Ardèche-Crussol</t>
  </si>
  <si>
    <t>Crussol</t>
  </si>
  <si>
    <t>Middle Oxfordian</t>
  </si>
  <si>
    <t>D70</t>
  </si>
  <si>
    <r>
      <t>Sphaerodus</t>
    </r>
    <r>
      <rPr>
        <sz val="12"/>
        <color theme="1"/>
        <rFont val="Calibri"/>
        <family val="2"/>
        <scheme val="minor"/>
      </rPr>
      <t xml:space="preserve"> sp.</t>
    </r>
  </si>
  <si>
    <t>B4L-e</t>
  </si>
  <si>
    <t>Jura suisse-Siblingen</t>
  </si>
  <si>
    <t>Lamniformes indet.</t>
  </si>
  <si>
    <t>D106-p</t>
  </si>
  <si>
    <t>Meuse-Verdun</t>
  </si>
  <si>
    <t>M.-L. Oxfordian</t>
  </si>
  <si>
    <t>Transversarum-Bifurcatus</t>
  </si>
  <si>
    <t>P16</t>
  </si>
  <si>
    <t>Yonne-Mailly le Château</t>
  </si>
  <si>
    <t>L. Oxfordian</t>
  </si>
  <si>
    <t>Bifurcatus</t>
  </si>
  <si>
    <t>L1-e</t>
  </si>
  <si>
    <t>Jura-Chatelneuf</t>
  </si>
  <si>
    <t>L8-e</t>
  </si>
  <si>
    <t>Jura-Savigna</t>
  </si>
  <si>
    <t>L13</t>
  </si>
  <si>
    <t>Meurthe et Moselle-Pagny</t>
  </si>
  <si>
    <t>Calvados-Hennequeville</t>
  </si>
  <si>
    <t>B1p-e</t>
  </si>
  <si>
    <t>Jura suisse-Gächlingen</t>
  </si>
  <si>
    <t>Bimammatum</t>
  </si>
  <si>
    <t>Yonne-Tonnerre</t>
  </si>
  <si>
    <t>Planula</t>
  </si>
  <si>
    <t>D108-p</t>
  </si>
  <si>
    <t>P19</t>
  </si>
  <si>
    <t>Saône et Loire-Flacé les Macon</t>
  </si>
  <si>
    <t>L. Oxf.to E. Kim.</t>
  </si>
  <si>
    <t>Planula to Cymodoce</t>
  </si>
  <si>
    <t>Westbury</t>
  </si>
  <si>
    <t>Early Kimmeridgian</t>
  </si>
  <si>
    <t>D33</t>
  </si>
  <si>
    <t>Aube-Dolancourt</t>
  </si>
  <si>
    <t>L. Kimmeridgian</t>
  </si>
  <si>
    <t>Mutabilis or Eudoxus</t>
  </si>
  <si>
    <t>W26</t>
  </si>
  <si>
    <t>Vaud-Ste Croix</t>
  </si>
  <si>
    <t>Soleure</t>
  </si>
  <si>
    <t>Portlandian L. Kimmeridgian)</t>
  </si>
  <si>
    <t>BG48</t>
  </si>
  <si>
    <t>Cerin</t>
  </si>
  <si>
    <t>tooth</t>
  </si>
  <si>
    <t>Late Kimmeridgian/Early Tithonian</t>
  </si>
  <si>
    <t>Beckeri-Hybonotum</t>
  </si>
  <si>
    <t>Irius-Gigas</t>
  </si>
  <si>
    <t>20.8</t>
  </si>
  <si>
    <t>Billon-Bruyat et al. (2005)</t>
  </si>
  <si>
    <t>BG49</t>
  </si>
  <si>
    <t>20.2</t>
  </si>
  <si>
    <t>BG45</t>
  </si>
  <si>
    <t>teeth</t>
  </si>
  <si>
    <t>BG70</t>
  </si>
  <si>
    <t>scale</t>
  </si>
  <si>
    <t>20.3</t>
  </si>
  <si>
    <t>BG47</t>
  </si>
  <si>
    <t>Osteichthyes indet.</t>
  </si>
  <si>
    <t>19.7</t>
  </si>
  <si>
    <t>BG46</t>
  </si>
  <si>
    <t>scales</t>
  </si>
  <si>
    <t>22.3</t>
  </si>
  <si>
    <t>D107-p</t>
  </si>
  <si>
    <t>Aube-Bourguignons</t>
  </si>
  <si>
    <t>Early Tithonian</t>
  </si>
  <si>
    <t>Gigas</t>
  </si>
  <si>
    <t>D45</t>
  </si>
  <si>
    <t>Haute Saône-Mantoche</t>
  </si>
  <si>
    <t>D46</t>
  </si>
  <si>
    <t>Mesodon gigas</t>
  </si>
  <si>
    <t>D68</t>
  </si>
  <si>
    <t>Haute Saône-Noiron</t>
  </si>
  <si>
    <t>Gravesiana</t>
  </si>
  <si>
    <t>BG32</t>
  </si>
  <si>
    <t>Canjuers</t>
  </si>
  <si>
    <r>
      <t>Proscinetes</t>
    </r>
    <r>
      <rPr>
        <sz val="12"/>
        <color theme="1"/>
        <rFont val="Calibri"/>
        <family val="2"/>
        <scheme val="minor"/>
      </rPr>
      <t xml:space="preserve"> sp.</t>
    </r>
  </si>
  <si>
    <t>Mucronatum</t>
  </si>
  <si>
    <t>19.9</t>
  </si>
  <si>
    <t>BG38</t>
  </si>
  <si>
    <t>19.8</t>
  </si>
  <si>
    <t>BG36</t>
  </si>
  <si>
    <t>20.1</t>
  </si>
  <si>
    <t>BG37</t>
  </si>
  <si>
    <t>20.4</t>
  </si>
  <si>
    <t>BG39</t>
  </si>
  <si>
    <t>20.6</t>
  </si>
  <si>
    <t>BG41</t>
  </si>
  <si>
    <t>Chassiron</t>
  </si>
  <si>
    <t>22.8</t>
  </si>
  <si>
    <t>BG42</t>
  </si>
  <si>
    <t>21.7</t>
  </si>
  <si>
    <t>BG43</t>
  </si>
  <si>
    <t>21.5</t>
  </si>
  <si>
    <t>BG11</t>
  </si>
  <si>
    <t>BG14</t>
  </si>
  <si>
    <t>Semionotidae indet.</t>
  </si>
  <si>
    <t>22.1</t>
  </si>
  <si>
    <t>BG17</t>
  </si>
  <si>
    <t>21.3</t>
  </si>
  <si>
    <t>BG25</t>
  </si>
  <si>
    <t>Crayssac</t>
  </si>
  <si>
    <t>BG20</t>
  </si>
  <si>
    <t>20.7</t>
  </si>
  <si>
    <t>BG28</t>
  </si>
  <si>
    <t>BG44</t>
  </si>
  <si>
    <t>BG05</t>
  </si>
  <si>
    <t>22.6</t>
  </si>
  <si>
    <t>BG23</t>
  </si>
  <si>
    <t>BG24</t>
  </si>
  <si>
    <t>BG67</t>
  </si>
  <si>
    <t>Solnhofen</t>
  </si>
  <si>
    <t>Germany</t>
  </si>
  <si>
    <t>Gyrodus circularis</t>
  </si>
  <si>
    <t>Hybonotum</t>
  </si>
  <si>
    <t>BG72</t>
  </si>
  <si>
    <t>Lepidotes maximus</t>
  </si>
  <si>
    <t>21.0</t>
  </si>
  <si>
    <t>BG68</t>
  </si>
  <si>
    <t>V40</t>
  </si>
  <si>
    <t>Bonvillars</t>
  </si>
  <si>
    <t>Cretaceous</t>
  </si>
  <si>
    <t>Late Berriasian</t>
  </si>
  <si>
    <t>Puceat et al. (2003)</t>
  </si>
  <si>
    <t>G1</t>
  </si>
  <si>
    <t>Beaulieu (Ardèche)</t>
  </si>
  <si>
    <t>Tw</t>
  </si>
  <si>
    <t>G2</t>
  </si>
  <si>
    <t>Val de Fier (Haute Savoie)</t>
  </si>
  <si>
    <t>Late Berriasian-Early Valanginian</t>
  </si>
  <si>
    <t>V5</t>
  </si>
  <si>
    <t>St Symphorien (Gard)</t>
  </si>
  <si>
    <t>Early Valanginian</t>
  </si>
  <si>
    <t>Pe1</t>
  </si>
  <si>
    <t>Ardèche</t>
  </si>
  <si>
    <t>V4a</t>
  </si>
  <si>
    <t>Moules et Baucels (Gard)</t>
  </si>
  <si>
    <r>
      <t>Paraorthacodus</t>
    </r>
    <r>
      <rPr>
        <sz val="12"/>
        <color theme="1"/>
        <rFont val="Calibri"/>
        <family val="2"/>
        <scheme val="minor"/>
      </rPr>
      <t xml:space="preserve"> sp.</t>
    </r>
  </si>
  <si>
    <t>V3a</t>
  </si>
  <si>
    <t>Welcomia bodeuri</t>
  </si>
  <si>
    <t>V1a</t>
  </si>
  <si>
    <t>V1b</t>
  </si>
  <si>
    <t>V2a</t>
  </si>
  <si>
    <t>V39</t>
  </si>
  <si>
    <t>Ponte du Suchet</t>
  </si>
  <si>
    <t>b</t>
  </si>
  <si>
    <t>V2b</t>
  </si>
  <si>
    <t>VSR</t>
  </si>
  <si>
    <t>La Cabane (Gard)</t>
  </si>
  <si>
    <t>A6</t>
  </si>
  <si>
    <t>Ste Croix</t>
  </si>
  <si>
    <t>Late Valanginian</t>
  </si>
  <si>
    <t>A4</t>
  </si>
  <si>
    <t>Cenoran (Jura)</t>
  </si>
  <si>
    <t>Tr1</t>
  </si>
  <si>
    <t>Les Jouvencelles (Jura)</t>
  </si>
  <si>
    <t>Pycnodus couloni</t>
  </si>
  <si>
    <t>V42</t>
  </si>
  <si>
    <t>Auberson</t>
  </si>
  <si>
    <t>Ha6</t>
  </si>
  <si>
    <t>Vaulion</t>
  </si>
  <si>
    <t>Early Hauterivian</t>
  </si>
  <si>
    <t>D1</t>
  </si>
  <si>
    <t>Bleigny-le-Carreau (Yonne))</t>
  </si>
  <si>
    <t>Sphaerodus neocomiensis</t>
  </si>
  <si>
    <t>A3</t>
  </si>
  <si>
    <t>Grand Essert (Jura)</t>
  </si>
  <si>
    <t>H4</t>
  </si>
  <si>
    <t>St P. de Cherennes (Isère)</t>
  </si>
  <si>
    <t>Ba2</t>
  </si>
  <si>
    <t>La Béguère (Vercors)</t>
  </si>
  <si>
    <t>Early Barremian</t>
  </si>
  <si>
    <t>A1</t>
  </si>
  <si>
    <t>La Lance</t>
  </si>
  <si>
    <t>Early Aptian (U. Bedoulian)</t>
  </si>
  <si>
    <t>Bellegarde (Ain)</t>
  </si>
  <si>
    <t>Early Aptian (L. Bedoulian)</t>
  </si>
  <si>
    <t>A2</t>
  </si>
  <si>
    <t>Gorges du Frou (Chartreuse)</t>
  </si>
  <si>
    <t>Early  Aptian (L. Bedoulian)</t>
  </si>
  <si>
    <t>Bd1</t>
  </si>
  <si>
    <t>St Jean de Conz (Savoie)</t>
  </si>
  <si>
    <t>Early Aptian (Bedoulian)</t>
  </si>
  <si>
    <t>Apt1</t>
  </si>
  <si>
    <t>Arnayon (Rhône-Alpes)</t>
  </si>
  <si>
    <t>Late Aptian</t>
  </si>
  <si>
    <t>D2</t>
  </si>
  <si>
    <t>Allan (Ardèche)</t>
  </si>
  <si>
    <r>
      <t>Otodus</t>
    </r>
    <r>
      <rPr>
        <sz val="12"/>
        <color theme="1"/>
        <rFont val="Calibri"/>
        <family val="2"/>
        <scheme val="minor"/>
      </rPr>
      <t xml:space="preserve"> sp.</t>
    </r>
  </si>
  <si>
    <t>D3</t>
  </si>
  <si>
    <t>D13</t>
  </si>
  <si>
    <t>Martigues, (B.-du-Rhône)</t>
  </si>
  <si>
    <t>Late Aptian (Gargasian)</t>
  </si>
  <si>
    <t>C1</t>
  </si>
  <si>
    <t>La Tuilière (Vaucluse)</t>
  </si>
  <si>
    <t>Protolamna sokolovi</t>
  </si>
  <si>
    <t>Cambridge</t>
  </si>
  <si>
    <r>
      <t>Saurocephalus</t>
    </r>
    <r>
      <rPr>
        <sz val="12"/>
        <color theme="1"/>
        <rFont val="Calibri"/>
        <family val="2"/>
        <scheme val="minor"/>
      </rPr>
      <t xml:space="preserve"> sp.</t>
    </r>
  </si>
  <si>
    <t>Late Albian</t>
  </si>
  <si>
    <t>PS25</t>
  </si>
  <si>
    <t>La Houpette (Meuse)</t>
  </si>
  <si>
    <t>Early Albian</t>
  </si>
  <si>
    <t>D4</t>
  </si>
  <si>
    <t>Grusse (Jura)</t>
  </si>
  <si>
    <t>A7</t>
  </si>
  <si>
    <t>Lancrans (Ain)</t>
  </si>
  <si>
    <t>D5</t>
  </si>
  <si>
    <t>Ardennes</t>
  </si>
  <si>
    <t>M. Albian</t>
  </si>
  <si>
    <t>D7</t>
  </si>
  <si>
    <t>Courcelles (Aube)</t>
  </si>
  <si>
    <t>Bl1</t>
  </si>
  <si>
    <t>Blieux (Alpes Hte Provence)</t>
  </si>
  <si>
    <t>A5</t>
  </si>
  <si>
    <t>Entrèves (Savoie)</t>
  </si>
  <si>
    <t>Vr1</t>
  </si>
  <si>
    <t>Salazac (Gard)</t>
  </si>
  <si>
    <t>D9</t>
  </si>
  <si>
    <t>Neuvy-Sautour (Yonne)</t>
  </si>
  <si>
    <t>Lamna acuminata</t>
  </si>
  <si>
    <t>Early Cenomanian</t>
  </si>
  <si>
    <t>H1</t>
  </si>
  <si>
    <t>Cap de la Hève, (Seine)</t>
  </si>
  <si>
    <t>PS29</t>
  </si>
  <si>
    <t>La Hèvre (Meuse)</t>
  </si>
  <si>
    <t>M1</t>
  </si>
  <si>
    <t>Les Renardières, (Ch. Mar.)</t>
  </si>
  <si>
    <t>Carcharias amonensis</t>
  </si>
  <si>
    <t>Late Cenomanian</t>
  </si>
  <si>
    <t>Le Mans (Sarthe)</t>
  </si>
  <si>
    <t>Squalicorax falcatus</t>
  </si>
  <si>
    <t>Israel</t>
  </si>
  <si>
    <t>Bone</t>
  </si>
  <si>
    <t>Teleost indet.</t>
  </si>
  <si>
    <t>Kolodny and Raab (1988)</t>
  </si>
  <si>
    <t>Cav1</t>
  </si>
  <si>
    <t>Goulmina</t>
  </si>
  <si>
    <t>Morocco</t>
  </si>
  <si>
    <t>Pachyrhizodontidae indet.</t>
  </si>
  <si>
    <t>Early Turonian</t>
  </si>
  <si>
    <r>
      <t>?</t>
    </r>
    <r>
      <rPr>
        <i/>
        <sz val="10"/>
        <rFont val="Verdana"/>
      </rPr>
      <t>Palaeobalistum</t>
    </r>
    <r>
      <rPr>
        <sz val="12"/>
        <color theme="1"/>
        <rFont val="Calibri"/>
        <family val="2"/>
        <scheme val="minor"/>
      </rPr>
      <t xml:space="preserve"> sp.</t>
    </r>
  </si>
  <si>
    <t>Kansas</t>
  </si>
  <si>
    <t>USA</t>
  </si>
  <si>
    <t>Ptychodus whipplei</t>
  </si>
  <si>
    <t>M. Turonian</t>
  </si>
  <si>
    <t>Kolodny and Luz (1991)</t>
  </si>
  <si>
    <t>Scapanorhynchus raphiodon</t>
  </si>
  <si>
    <t>Early Coniacian</t>
  </si>
  <si>
    <t>Late Coniacian</t>
  </si>
  <si>
    <t>Kansas (Niobrara)</t>
  </si>
  <si>
    <r>
      <t>Lepisosteus</t>
    </r>
    <r>
      <rPr>
        <sz val="12"/>
        <color theme="1"/>
        <rFont val="Calibri"/>
        <family val="2"/>
        <scheme val="minor"/>
      </rPr>
      <t xml:space="preserve"> sp.</t>
    </r>
  </si>
  <si>
    <t>Protosphyraena pernicosa</t>
  </si>
  <si>
    <r>
      <t>Scapanorhynchus</t>
    </r>
    <r>
      <rPr>
        <sz val="12"/>
        <color theme="1"/>
        <rFont val="Calibri"/>
        <family val="2"/>
        <scheme val="minor"/>
      </rPr>
      <t xml:space="preserve"> sp.</t>
    </r>
  </si>
  <si>
    <t>Late Santonian</t>
  </si>
  <si>
    <t>Inocentrus vulgaris</t>
  </si>
  <si>
    <t>Cum7</t>
  </si>
  <si>
    <t>Russell County (Alabama)</t>
  </si>
  <si>
    <t>Squalicorax kaupi</t>
  </si>
  <si>
    <t>Basal Campanian (Blufftown Formation)</t>
  </si>
  <si>
    <t>Puceat et al. (2007)</t>
  </si>
  <si>
    <t>Cum10</t>
  </si>
  <si>
    <t>Bullock County (Alabama)</t>
  </si>
  <si>
    <t>M3</t>
  </si>
  <si>
    <t>Hallencourt (Somme)</t>
  </si>
  <si>
    <t>Early Campanian</t>
  </si>
  <si>
    <t>Sens (Yonne)</t>
  </si>
  <si>
    <t>Squalicorax pristodontus</t>
  </si>
  <si>
    <t>D11</t>
  </si>
  <si>
    <t>Cretolamna appendiculata</t>
  </si>
  <si>
    <t>PC21</t>
  </si>
  <si>
    <t>Puchevillers (Somme)</t>
  </si>
  <si>
    <t>N3sq</t>
  </si>
  <si>
    <t>S. Dakota (Pierre)</t>
  </si>
  <si>
    <t>Enchodus petrosus</t>
  </si>
  <si>
    <t>H5</t>
  </si>
  <si>
    <t>Meudon</t>
  </si>
  <si>
    <t>Late Campanian</t>
  </si>
  <si>
    <t>H2</t>
  </si>
  <si>
    <t>Malakoff</t>
  </si>
  <si>
    <t>Lamna biauriculata</t>
  </si>
  <si>
    <t>Enchodus bursuaxi</t>
  </si>
  <si>
    <t>Enchodus libycus</t>
  </si>
  <si>
    <t>Ruseifa</t>
  </si>
  <si>
    <t>Jordan</t>
  </si>
  <si>
    <t>PI10</t>
  </si>
  <si>
    <t>Giva't Mador, Israel</t>
  </si>
  <si>
    <t>Cretolamana biauriculata</t>
  </si>
  <si>
    <r>
      <t>?</t>
    </r>
    <r>
      <rPr>
        <i/>
        <sz val="10"/>
        <rFont val="Verdana"/>
      </rPr>
      <t>Squatina</t>
    </r>
    <r>
      <rPr>
        <sz val="12"/>
        <color theme="1"/>
        <rFont val="Calibri"/>
        <family val="2"/>
        <scheme val="minor"/>
      </rPr>
      <t xml:space="preserve"> sp.</t>
    </r>
  </si>
  <si>
    <t>Early Maastrichtian</t>
  </si>
  <si>
    <t>Teleostei indet.</t>
  </si>
  <si>
    <t>P1b</t>
  </si>
  <si>
    <t>North Morocco</t>
  </si>
  <si>
    <t>Rhombodus meridionalis</t>
  </si>
  <si>
    <t>benthic</t>
  </si>
  <si>
    <t>Lécuyer et al. (1993)</t>
  </si>
  <si>
    <t>P2b</t>
  </si>
  <si>
    <r>
      <t>Hypsobatis</t>
    </r>
    <r>
      <rPr>
        <sz val="12"/>
        <color theme="1"/>
        <rFont val="Calibri"/>
        <family val="2"/>
        <scheme val="minor"/>
      </rPr>
      <t xml:space="preserve"> sp.</t>
    </r>
  </si>
  <si>
    <t>P1a'</t>
  </si>
  <si>
    <r>
      <t>Cretolamna</t>
    </r>
    <r>
      <rPr>
        <sz val="12"/>
        <color theme="1"/>
        <rFont val="Calibri"/>
        <family val="2"/>
        <scheme val="minor"/>
      </rPr>
      <t xml:space="preserve"> sp.</t>
    </r>
  </si>
  <si>
    <t>P2a'</t>
  </si>
  <si>
    <r>
      <t>Squalicorax</t>
    </r>
    <r>
      <rPr>
        <sz val="12"/>
        <color theme="1"/>
        <rFont val="Calibri"/>
        <family val="2"/>
        <scheme val="minor"/>
      </rPr>
      <t xml:space="preserve"> sp.</t>
    </r>
  </si>
  <si>
    <t>P2a-1</t>
  </si>
  <si>
    <t>C3</t>
  </si>
  <si>
    <t>Eben-Emael</t>
  </si>
  <si>
    <t>Late Maastrichtian</t>
  </si>
  <si>
    <t>P3b'</t>
  </si>
  <si>
    <t>Rhombodus binkhorsti</t>
  </si>
  <si>
    <t>P3a'</t>
  </si>
  <si>
    <t>Cretolamna biauriculata maroccana</t>
  </si>
  <si>
    <t>P4b</t>
  </si>
  <si>
    <t>Raja mucronata</t>
  </si>
  <si>
    <t>Oulad Abdoun</t>
  </si>
  <si>
    <r>
      <t xml:space="preserve">Cretalamna </t>
    </r>
    <r>
      <rPr>
        <sz val="12"/>
        <color theme="1"/>
        <rFont val="Calibri"/>
        <family val="2"/>
        <scheme val="minor"/>
      </rPr>
      <t>sp.</t>
    </r>
  </si>
  <si>
    <r>
      <t xml:space="preserve">Squalicorax </t>
    </r>
    <r>
      <rPr>
        <sz val="12"/>
        <color theme="1"/>
        <rFont val="Calibri"/>
        <family val="2"/>
        <scheme val="minor"/>
      </rPr>
      <t>sp.</t>
    </r>
  </si>
  <si>
    <t>Maastricht</t>
  </si>
  <si>
    <t>Netherlands</t>
  </si>
  <si>
    <t>Synodontaspis tingitana</t>
  </si>
  <si>
    <t>Cenozoic</t>
  </si>
  <si>
    <t>P6b'</t>
  </si>
  <si>
    <t>Myliobatis sp.</t>
  </si>
  <si>
    <t>benthonic</t>
  </si>
  <si>
    <t>P6a'</t>
  </si>
  <si>
    <t>Striatolamia sp.</t>
  </si>
  <si>
    <t>SFS8</t>
  </si>
  <si>
    <t>Sessao  Niger</t>
  </si>
  <si>
    <t>Niger</t>
  </si>
  <si>
    <t>Myliobatis sp</t>
  </si>
  <si>
    <t>SFS7</t>
  </si>
  <si>
    <t>Adrar Mkorn, Maroc</t>
  </si>
  <si>
    <t>Téléostéen</t>
  </si>
  <si>
    <t>P7b</t>
  </si>
  <si>
    <t>Early Eocene</t>
  </si>
  <si>
    <t>Early Ypresian</t>
  </si>
  <si>
    <t>P7a'</t>
  </si>
  <si>
    <t>Striatolamia</t>
  </si>
  <si>
    <t>P8b</t>
  </si>
  <si>
    <t>Late Ypresian</t>
  </si>
  <si>
    <t>P9b</t>
  </si>
  <si>
    <t>P8a</t>
  </si>
  <si>
    <t>P9a</t>
  </si>
  <si>
    <t>Verona</t>
  </si>
  <si>
    <t>Italy</t>
  </si>
  <si>
    <t>Lutetian?</t>
  </si>
  <si>
    <t>Etampes, Morigny-Champigny, niveau de Morigny</t>
  </si>
  <si>
    <t xml:space="preserve">Carcharias sp. </t>
  </si>
  <si>
    <t>Early Oligocene</t>
  </si>
  <si>
    <t>Early Rupelian</t>
  </si>
  <si>
    <t>These Herran</t>
  </si>
  <si>
    <t>Etampes, Ormoy-la-Rivière, niveau de Morigny</t>
  </si>
  <si>
    <t>Etampes, Etrechy, niveau de Jeurre</t>
  </si>
  <si>
    <t>Etampes, Jeurre, niveau de Jeurre</t>
  </si>
  <si>
    <t>Etampes, Morigny-Champigny, niveau de Jeurre</t>
  </si>
  <si>
    <t>Nord Essonne, Champlan, niveau de Jeurre</t>
  </si>
  <si>
    <t>Nord Essonne, Longjumeau, niveau de Jeurre?</t>
  </si>
  <si>
    <t>Nord Essonne, Villebon-sur-Yvette, marnes à huitres supérieures</t>
  </si>
  <si>
    <t>Etampes, Chalô-Saint-Mars, niveau d'Ormoy-la-rivière</t>
  </si>
  <si>
    <t>Late Rupelian</t>
  </si>
  <si>
    <t>Etampes, Ormoy-la-Rivière, niveau d'Ormoy-la-rivière</t>
  </si>
  <si>
    <t>Etampes, Etampes, niveau de Pierrefitte (galets)</t>
  </si>
  <si>
    <t>Etampes, Saint-Hilaire, niveau de Pierrefitte</t>
  </si>
  <si>
    <t>Etampes, Etampes, niveau de Vauroux</t>
  </si>
  <si>
    <t>Etampes, Morigny-Champigny, formation des Sables à galets d'Etrechy</t>
  </si>
  <si>
    <t>Etampes, Vayres-sur-Essone, formation des Sables à galets d'Etrechy</t>
  </si>
  <si>
    <t>Nord Essonne, Champlan, couche sup. aux Sables à galets d'Etrechy</t>
  </si>
  <si>
    <t>Nord Essonne, Champlan, niveau des Sables à galets D'Etrechy ?</t>
  </si>
  <si>
    <t>Eure et Loir, Gas, niveau Ga1 médian à galets et graviers</t>
  </si>
  <si>
    <t>Eure et Loir, Hanches, niveau Han1 médian à galets et graviers</t>
  </si>
  <si>
    <t>Eure et Loir, Maintenon, Maintenon 0</t>
  </si>
  <si>
    <t>Egypt</t>
  </si>
  <si>
    <t>Paleocene</t>
  </si>
  <si>
    <t>Eocene</t>
  </si>
  <si>
    <t>total genera per stage</t>
  </si>
  <si>
    <t>Platysuchus</t>
  </si>
  <si>
    <t>X</t>
  </si>
  <si>
    <t>Teleosaurus</t>
  </si>
  <si>
    <t>Steneosaurus</t>
  </si>
  <si>
    <t>Machimosaurus</t>
  </si>
  <si>
    <t>Pelagosaurus</t>
  </si>
  <si>
    <t>Teleidosaurus</t>
  </si>
  <si>
    <t>Eoneustes</t>
  </si>
  <si>
    <t>Purranisaurus</t>
  </si>
  <si>
    <t>Neptunidraco</t>
  </si>
  <si>
    <t>Tyrannoneustes</t>
  </si>
  <si>
    <t>Suchodus</t>
  </si>
  <si>
    <t>Torvoneustes</t>
  </si>
  <si>
    <t>Dakosaurus</t>
  </si>
  <si>
    <t>Plesiosuchus</t>
  </si>
  <si>
    <t>Geosaurus</t>
  </si>
  <si>
    <t>Metriorhynchus</t>
  </si>
  <si>
    <t>Gracilineustes</t>
  </si>
  <si>
    <t>Maledictosuchus</t>
  </si>
  <si>
    <t>Rhacheosaurus</t>
  </si>
  <si>
    <t>Cricosaurus</t>
  </si>
  <si>
    <t>Thoracosaurus</t>
  </si>
  <si>
    <t>Ocepesuchus</t>
  </si>
  <si>
    <t>Argochampsa</t>
  </si>
  <si>
    <t>Eosuchus</t>
  </si>
  <si>
    <t>Thecachampsoides</t>
  </si>
  <si>
    <t>Kentisuchus spenceri</t>
  </si>
  <si>
    <t>Maroccosuchus</t>
  </si>
  <si>
    <t>Tomistoma'</t>
  </si>
  <si>
    <t>Megadontosuchus</t>
  </si>
  <si>
    <t>Paratomistoma</t>
  </si>
  <si>
    <t>Eogavialis</t>
  </si>
  <si>
    <t>Chenanisuchus</t>
  </si>
  <si>
    <t>Sokotosuchus</t>
  </si>
  <si>
    <t>Phosphatosaurus</t>
  </si>
  <si>
    <t>Acherontisuchus</t>
  </si>
  <si>
    <t>Cerrejonisuchus</t>
  </si>
  <si>
    <t>Arambourgisuchus</t>
  </si>
  <si>
    <t>Dyrosaurus</t>
  </si>
  <si>
    <t>Hyposaurus</t>
  </si>
  <si>
    <t>Congosaurus</t>
  </si>
  <si>
    <t>Rhabdognathus</t>
  </si>
  <si>
    <t>Atlantosuchus</t>
  </si>
  <si>
    <t>Guarinisuchus</t>
  </si>
  <si>
    <t>gaps filled for stratigraphy</t>
  </si>
  <si>
    <t>teleosaurids phylogenetically corrected after Martin and Vincent (in press)</t>
  </si>
  <si>
    <t>metrio corrected after Young et al. 2013</t>
  </si>
  <si>
    <t>species</t>
  </si>
  <si>
    <t>Higher rank</t>
  </si>
  <si>
    <t>Locality</t>
  </si>
  <si>
    <t>substage</t>
  </si>
  <si>
    <t>stage</t>
  </si>
  <si>
    <t>References</t>
  </si>
  <si>
    <t>Ocepesuchus eoafricanus</t>
  </si>
  <si>
    <t>Gavialoidea</t>
  </si>
  <si>
    <t>"couche III", Ouled Abdoun Basin, Morocco</t>
  </si>
  <si>
    <t>late Maastrichtian</t>
  </si>
  <si>
    <t>Thoracosaurus isorhynchus</t>
  </si>
  <si>
    <t>Mont Aimé, Champagne, France</t>
  </si>
  <si>
    <t>?Cretaceous Paleocene</t>
  </si>
  <si>
    <t>Thoracosaurus neocesariensis</t>
  </si>
  <si>
    <t>Mississippi, Georgia, South Carolina, Tennessee, New Jersey, USA</t>
  </si>
  <si>
    <t>late Campanian-early Maastrichtian</t>
  </si>
  <si>
    <t>Thoracosaurus cf. neocesariensis</t>
  </si>
  <si>
    <t>Thoracosaurus borissiaki</t>
  </si>
  <si>
    <t>Inkerman, Crimea</t>
  </si>
  <si>
    <t>Argochampsa krebsi</t>
  </si>
  <si>
    <t>"couche IIb", Ouled Abdoun Basin, Morocco</t>
  </si>
  <si>
    <t>Eosuchus lerichei</t>
  </si>
  <si>
    <t>Eosuchus minor</t>
  </si>
  <si>
    <t>Thecachampsoides minor</t>
  </si>
  <si>
    <t>London Clay, England</t>
  </si>
  <si>
    <t>Tomistoma' cairense</t>
  </si>
  <si>
    <t>Tomistoma' tandoni</t>
  </si>
  <si>
    <t>Megadontosuchus arduini</t>
  </si>
  <si>
    <t>Monte Duello, Roncà, Province of Verona, NE Italy</t>
  </si>
  <si>
    <t>Paratomistoma courti</t>
  </si>
  <si>
    <t>Eogavialis africanum</t>
  </si>
  <si>
    <t>Maroccosuchus zennaroi</t>
  </si>
  <si>
    <t>couche 1', Sidi Daoui, Ouled Abdoun Basin, Morocco</t>
  </si>
  <si>
    <t>Terminonaris browni</t>
  </si>
  <si>
    <t>Pholidosauridae</t>
  </si>
  <si>
    <t>Montana</t>
  </si>
  <si>
    <t>Terminonaris</t>
  </si>
  <si>
    <t>Bavaria</t>
  </si>
  <si>
    <t>Terminonaris robusta</t>
  </si>
  <si>
    <t>Oceanosuchus boecensis</t>
  </si>
  <si>
    <t>Normandy, France</t>
  </si>
  <si>
    <t>Steneosaurus baroni</t>
  </si>
  <si>
    <t>Teleosauridae</t>
  </si>
  <si>
    <t>Madagascar</t>
  </si>
  <si>
    <t>Steneosaurus megistorhynchus</t>
  </si>
  <si>
    <t>Steneosaurus obtusidens</t>
  </si>
  <si>
    <t>Steneosaurus durobrivensis</t>
  </si>
  <si>
    <t>Steneosaurus priscus</t>
  </si>
  <si>
    <t>Daiting, Germany - Mörnsheim Fm, zeta 3, Hybonotum zone</t>
  </si>
  <si>
    <t>Canjuers, France</t>
  </si>
  <si>
    <t>Steneosaurus bollensis</t>
  </si>
  <si>
    <t>England, Germany</t>
  </si>
  <si>
    <t>Steneosaurus brevior</t>
  </si>
  <si>
    <t>Steneosaurus gracilirostris</t>
  </si>
  <si>
    <t>Steneosaurus larteti</t>
  </si>
  <si>
    <t>Steneosaurus leedsi</t>
  </si>
  <si>
    <t>England, France</t>
  </si>
  <si>
    <t>Platysuchus multicrobiculatus</t>
  </si>
  <si>
    <t>Teleosaurus cadomensis</t>
  </si>
  <si>
    <t>Allemagne, Normandy, France</t>
  </si>
  <si>
    <t>Machimosaurus hugii</t>
  </si>
  <si>
    <t>Suisse; Montmerle, France; Guimarota, Portugal; Daumont near Issoncourt, Meuse, France; Normandie</t>
  </si>
  <si>
    <t>Pelagosaurus typus</t>
  </si>
  <si>
    <t>Strawberry banks, Illminster, Somerset, England; Holzmaden, Germany; Thionville and Caen, France</t>
  </si>
  <si>
    <t>Eoneustes bathonicus</t>
  </si>
  <si>
    <t>Metriorhynchoidea</t>
  </si>
  <si>
    <t>Eoneustes gaudryi</t>
  </si>
  <si>
    <t>Suchodus brachyrhynchus</t>
  </si>
  <si>
    <t>lower Callovian</t>
  </si>
  <si>
    <t>lower Oxfordian</t>
  </si>
  <si>
    <t>Purranisaurus potens</t>
  </si>
  <si>
    <t>Argentina</t>
  </si>
  <si>
    <t>lower Tithonian</t>
  </si>
  <si>
    <t>Purranisaurus westermanni</t>
  </si>
  <si>
    <t>Chile</t>
  </si>
  <si>
    <t>Middle Callovian</t>
  </si>
  <si>
    <t>Neptunidraco ammoniticus</t>
  </si>
  <si>
    <t>Tyrannoneustes lythrodectikos</t>
  </si>
  <si>
    <t>Oxford Clay Formation</t>
  </si>
  <si>
    <t>Torvoneustes carpenteri</t>
  </si>
  <si>
    <t>Westbury, England - Lower Kimmeridge clay Fm, mutabilis/eudoxus zones</t>
  </si>
  <si>
    <t>Upper Kimmeridgian</t>
  </si>
  <si>
    <t>Plesiosuchus manselii</t>
  </si>
  <si>
    <t>Kimmeridge Bay, Dorset, England - Lower Kimmeridge Fm, Aulacostephanus autissiodorensis</t>
  </si>
  <si>
    <t>Dakosaurus maximus</t>
  </si>
  <si>
    <t>England (Hybonoticeras beckeri), France, Germany, Switzerland</t>
  </si>
  <si>
    <t>England, France, Germany, Switzerland</t>
  </si>
  <si>
    <t>Dakosaurus andiniensis</t>
  </si>
  <si>
    <t>upper Tithonian</t>
  </si>
  <si>
    <t>Geosaurus lapparenti</t>
  </si>
  <si>
    <t>France peregrinus zone</t>
  </si>
  <si>
    <t>upper Valanginian</t>
  </si>
  <si>
    <t>Geosaurus grandis</t>
  </si>
  <si>
    <t>Geosaurus giganteus</t>
  </si>
  <si>
    <t>Suchodus durobrivensis</t>
  </si>
  <si>
    <t>Gracilineustes acutus</t>
  </si>
  <si>
    <t>Calvados, France</t>
  </si>
  <si>
    <t>lower Kimmeridgian</t>
  </si>
  <si>
    <t>Gracilineustes leedsi</t>
  </si>
  <si>
    <t>Oxford Clay Formation - calloviense lamberti zones</t>
  </si>
  <si>
    <t>Middle-late Callovian</t>
  </si>
  <si>
    <t>Metriorhynchus superciliosus</t>
  </si>
  <si>
    <t>Metriorhynchus geoffroyii</t>
  </si>
  <si>
    <t>Honfleur, France</t>
  </si>
  <si>
    <t>Metriorhynchus hastifer</t>
  </si>
  <si>
    <t>Purranisaurus casamiquelai</t>
  </si>
  <si>
    <t>Quebrada Sajasa, Chile</t>
  </si>
  <si>
    <t>Rhacheosaurus gracilis</t>
  </si>
  <si>
    <t>Daiting, Bayern, Germany</t>
  </si>
  <si>
    <t>Cricosaurus elegans</t>
  </si>
  <si>
    <t>Cricosaurus gracilis</t>
  </si>
  <si>
    <t>Shotover, Oxfordshire, England</t>
  </si>
  <si>
    <t>Cricosaurus macrospondylus</t>
  </si>
  <si>
    <t>Osterwald, Lower Saxony, Germany; Barret-le-Bas, France - campylotoxus furcillata</t>
  </si>
  <si>
    <t>Cricosaurus saltillense</t>
  </si>
  <si>
    <t>State of Coahuila, Mexico</t>
  </si>
  <si>
    <t>Cricosaurus suevicus</t>
  </si>
  <si>
    <t>Nusplingen, Baden-Württemberg, Germany</t>
  </si>
  <si>
    <t>upper Kimmeridgian</t>
  </si>
  <si>
    <t>Cricosaurus vignaudi</t>
  </si>
  <si>
    <t>Mazatepec, Puebla state, Mexico</t>
  </si>
  <si>
    <t>middle Tithonian</t>
  </si>
  <si>
    <t>Cricosaurus araucanensis</t>
  </si>
  <si>
    <t>Cricosaurus schroederi</t>
  </si>
  <si>
    <t>Sachsenhagen, Lower Saxony, Germany</t>
  </si>
  <si>
    <t>lower Valanginian</t>
  </si>
  <si>
    <t>Teleidosaurus calvadosi</t>
  </si>
  <si>
    <t>Calvados, Normandie, France</t>
  </si>
  <si>
    <t>lower-mid Bathonian</t>
  </si>
  <si>
    <r>
      <t xml:space="preserve">Cricosaurus </t>
    </r>
    <r>
      <rPr>
        <sz val="12"/>
        <color rgb="FF000000"/>
        <rFont val="Calibri"/>
        <family val="2"/>
      </rPr>
      <t>sp.</t>
    </r>
  </si>
  <si>
    <t>Western Cuba</t>
  </si>
  <si>
    <t>middle Oxfordian</t>
  </si>
  <si>
    <t>Maledictosuchus riclaensis</t>
  </si>
  <si>
    <t>Agreda Fm - Erymnoceras coronatum</t>
  </si>
  <si>
    <t>middle Callovian</t>
  </si>
  <si>
    <t>Chenanisuchus lateroculi</t>
  </si>
  <si>
    <t>Dyrosauridae</t>
  </si>
  <si>
    <t>Sokotosuchus ianwilsoni</t>
  </si>
  <si>
    <t>Nigeria</t>
  </si>
  <si>
    <t>Hyposaurus rogersii</t>
  </si>
  <si>
    <t>Gloucester County, New Jersey, USA</t>
  </si>
  <si>
    <t>Rhabdognathus keiniensis</t>
  </si>
  <si>
    <t>Rhabdognathus aslerensis</t>
  </si>
  <si>
    <t>Mali-5, Asler, Mali</t>
  </si>
  <si>
    <t>Phosphatosaurus sp.</t>
  </si>
  <si>
    <t>Mali; Gadamata, Adar Doutchi, Niger</t>
  </si>
  <si>
    <t>?Danian</t>
  </si>
  <si>
    <t>Phosphatosaurus gavialoides</t>
  </si>
  <si>
    <t>phosphates ypresiens de Tunisie</t>
  </si>
  <si>
    <t>?Ypresian</t>
  </si>
  <si>
    <t>Dyrosaurus phosphaticus</t>
  </si>
  <si>
    <t>Djebel Teldja, Metlaoui, Tunisie</t>
  </si>
  <si>
    <t>Dyrosaurus maghribensis</t>
  </si>
  <si>
    <t>Arambourgisuchus khouribgaensis</t>
  </si>
  <si>
    <r>
      <t xml:space="preserve">Hyposaurus </t>
    </r>
    <r>
      <rPr>
        <sz val="12"/>
        <color indexed="8"/>
        <rFont val="Calibri"/>
        <family val="2"/>
      </rPr>
      <t>sp.</t>
    </r>
  </si>
  <si>
    <t>Hyposaurus paucidens</t>
  </si>
  <si>
    <t>Hyposaurus derbianus</t>
  </si>
  <si>
    <t>Congosaurus compressus</t>
  </si>
  <si>
    <t>In Farghas and Cheit Keini, Timesi valley, Mali</t>
  </si>
  <si>
    <t>?</t>
  </si>
  <si>
    <t>Congosaurus bequaerti</t>
  </si>
  <si>
    <t>Cabinda, Landana, Angola</t>
  </si>
  <si>
    <t>Atlantosuchus coupatezi</t>
  </si>
  <si>
    <t>Sidi Chenane, Oulad Abdoun Basin, Morocco</t>
  </si>
  <si>
    <t>Rhabdognathus acutirostris</t>
  </si>
  <si>
    <r>
      <t xml:space="preserve">Rhabdognathus </t>
    </r>
    <r>
      <rPr>
        <sz val="12"/>
        <color indexed="8"/>
        <rFont val="Calibri"/>
        <family val="2"/>
      </rPr>
      <t>sp.</t>
    </r>
  </si>
  <si>
    <t>Tilemsi valley, Mali</t>
  </si>
  <si>
    <t>Cheit Keini, Tilemsi valley, Mali</t>
  </si>
  <si>
    <t>Cerrejonisuchus improcerus</t>
  </si>
  <si>
    <t>Cerrejón Fm</t>
  </si>
  <si>
    <t>?Selandian</t>
  </si>
  <si>
    <t>Guarinisuchus munizi</t>
  </si>
  <si>
    <t>Tilemsisuchus lavocati</t>
  </si>
  <si>
    <t>Oceanosuchus</t>
  </si>
  <si>
    <t>total species per stage</t>
  </si>
  <si>
    <t>Saskatchewan, Minnesota, Montana</t>
  </si>
  <si>
    <t>raw count</t>
  </si>
  <si>
    <t>Tomistoma</t>
  </si>
  <si>
    <t>Oxford Clay, England</t>
  </si>
  <si>
    <t>Qasr el-Sagha Fm, Egypt</t>
  </si>
  <si>
    <t>Gehannam Fm, Wadi Hitan, Fayum, Egypt</t>
  </si>
  <si>
    <t>Babia stage, Bluish-grey shales, Nareda, Kutch, India</t>
  </si>
  <si>
    <t>Lower Mokattam Fm, Egypt</t>
  </si>
  <si>
    <t>Vincentown or Manasquan Fm, Maryland, New Jersey, Virginia, USA</t>
  </si>
  <si>
    <t>Manasquan Fm, NJ; Vincentown Fm, NJ; Aquia Fm, Maryland and Virginia</t>
  </si>
  <si>
    <t>Hannut Fm, Grandglise Member, Jeumont, Maubeuge, Nord, France</t>
  </si>
  <si>
    <t>Marnes d'Auzas Fm, Marignac-Laspeyres, Haute-Garonne, France</t>
  </si>
  <si>
    <t>phosphate conglomerate, Mali-8</t>
  </si>
  <si>
    <t>Sidi Chenane area, Oulad Abdoun Basin, Morocco</t>
  </si>
  <si>
    <t>phosphate conglomerates, Mali-20</t>
  </si>
  <si>
    <t>couche 1, Mera el Arech phosphate mine, Oulad Abdoun Basin, Morocco</t>
  </si>
  <si>
    <t>couche 2a, Sidi Chenane phosphate mine, Ouled Abdoun Basin, Morocco</t>
  </si>
  <si>
    <t>Iullemmeden Basin, Tilemsi valley, Mali; Sokoto state, Nigeria; Sessao, Niger</t>
  </si>
  <si>
    <t>Maria Farinha Fm, Pernambuco state, Brasil</t>
  </si>
  <si>
    <t>Black Mingo Group, Williamsburg Fm, Berkeley County, South Carolina, USA</t>
  </si>
  <si>
    <t>Midway Group, Clayton Fm, Pine Barren Sand Member, Wilcox County, Alabama, USA</t>
  </si>
  <si>
    <t>phosphates de Tunisie</t>
  </si>
  <si>
    <t>Cerrejón Fm, coal seam 90, La Puente pit, NE Colombia</t>
  </si>
  <si>
    <t>Maria Farinha Fm, Poty quarry, Paulista, Recife, Brasil</t>
  </si>
  <si>
    <t>(3,4)</t>
  </si>
  <si>
    <t>(1)</t>
  </si>
  <si>
    <t>(2)</t>
  </si>
  <si>
    <t>(3)</t>
  </si>
  <si>
    <t>(5)</t>
  </si>
  <si>
    <t>(6)</t>
  </si>
  <si>
    <t>(7)</t>
  </si>
  <si>
    <t>(11)</t>
  </si>
  <si>
    <t>(8,9)</t>
  </si>
  <si>
    <t>(10)</t>
  </si>
  <si>
    <t>(12)</t>
  </si>
  <si>
    <t>(13)</t>
  </si>
  <si>
    <t>(14)</t>
  </si>
  <si>
    <t>(15)</t>
  </si>
  <si>
    <t>(16)</t>
  </si>
  <si>
    <t>(17)</t>
  </si>
  <si>
    <t>(18)</t>
  </si>
  <si>
    <t>(19,20,21)</t>
  </si>
  <si>
    <t>(22)</t>
  </si>
  <si>
    <t>(23,24)</t>
  </si>
  <si>
    <t>(24)</t>
  </si>
  <si>
    <t>(25)</t>
  </si>
  <si>
    <t>(26,27,28)</t>
  </si>
  <si>
    <t>(26,27)</t>
  </si>
  <si>
    <t>(29,30)</t>
  </si>
  <si>
    <t>(30)</t>
  </si>
  <si>
    <t>(30,31)</t>
  </si>
  <si>
    <t>(32)</t>
  </si>
  <si>
    <t>(30,33)</t>
  </si>
  <si>
    <t>(34,35)</t>
  </si>
  <si>
    <t>(36,37,38,39,40,41)</t>
  </si>
  <si>
    <t>(42,43,44,45)</t>
  </si>
  <si>
    <t>(46,47)</t>
  </si>
  <si>
    <t>(47,48)</t>
  </si>
  <si>
    <t>(47,49)</t>
  </si>
  <si>
    <t>(50)</t>
  </si>
  <si>
    <t>(47,51)</t>
  </si>
  <si>
    <t>(52)</t>
  </si>
  <si>
    <t>(53)</t>
  </si>
  <si>
    <t>(54,55)</t>
  </si>
  <si>
    <t>(28,56)</t>
  </si>
  <si>
    <t>(28,30,57)</t>
  </si>
  <si>
    <t>(30,57)</t>
  </si>
  <si>
    <t>(58)</t>
  </si>
  <si>
    <t>(59,60)</t>
  </si>
  <si>
    <t>(60,61,62)</t>
  </si>
  <si>
    <t>(47,64)</t>
  </si>
  <si>
    <t>(47,65)</t>
  </si>
  <si>
    <t>(53,66)</t>
  </si>
  <si>
    <t>(47,67)</t>
  </si>
  <si>
    <t>(47,68)</t>
  </si>
  <si>
    <t>(69)</t>
  </si>
  <si>
    <t>(47,70)</t>
  </si>
  <si>
    <t>(47,71)</t>
  </si>
  <si>
    <t>(47,60,72)</t>
  </si>
  <si>
    <t>(61,63)</t>
  </si>
  <si>
    <t>(47,61,73)</t>
  </si>
  <si>
    <t>(61,74,75)</t>
  </si>
  <si>
    <t>(61,76)</t>
  </si>
  <si>
    <t>(61,77)</t>
  </si>
  <si>
    <t>(61,78)</t>
  </si>
  <si>
    <t>(79)</t>
  </si>
  <si>
    <t>(47,79)</t>
  </si>
  <si>
    <t>(61,80)</t>
  </si>
  <si>
    <t>(32,47,69)</t>
  </si>
  <si>
    <t>(47,81)</t>
  </si>
  <si>
    <t>(82)</t>
  </si>
  <si>
    <t>(83)</t>
  </si>
  <si>
    <t>(84)</t>
  </si>
  <si>
    <t>(85, 86)</t>
  </si>
  <si>
    <t>(87,88)</t>
  </si>
  <si>
    <t>(83,89)</t>
  </si>
  <si>
    <t>(90)</t>
  </si>
  <si>
    <t>(91)</t>
  </si>
  <si>
    <t>(91,92)</t>
  </si>
  <si>
    <t>(91,93)</t>
  </si>
  <si>
    <t>(94)</t>
  </si>
  <si>
    <t>(95)</t>
  </si>
  <si>
    <t>(87)</t>
  </si>
  <si>
    <t>(96)</t>
  </si>
  <si>
    <t>(97,98)</t>
  </si>
  <si>
    <t>(85)</t>
  </si>
  <si>
    <t>(87,99)</t>
  </si>
  <si>
    <t>(100,101)</t>
  </si>
  <si>
    <t>(83,102)</t>
  </si>
  <si>
    <t>(98)</t>
  </si>
  <si>
    <t>(103)</t>
  </si>
  <si>
    <t>(104)</t>
  </si>
  <si>
    <r>
      <t xml:space="preserve">Jouve S et al. (2008) The oldest African crocodylian: phylogeny, paleobiogeography, and differential survivorship of marine reptiles through the Cretaceous-Tertiary boundary. </t>
    </r>
    <r>
      <rPr>
        <i/>
        <sz val="12"/>
        <color theme="1"/>
        <rFont val="Cambria"/>
      </rPr>
      <t>J Vertebr Paleontol</t>
    </r>
    <r>
      <rPr>
        <sz val="12"/>
        <color theme="1"/>
        <rFont val="Cambria"/>
      </rPr>
      <t xml:space="preserve"> 28:409–421.</t>
    </r>
  </si>
  <si>
    <r>
      <t xml:space="preserve">Pomel A (1847) Sur la flore et la faune fossiles du terrain pisolithique. </t>
    </r>
    <r>
      <rPr>
        <i/>
        <sz val="12"/>
        <color theme="1"/>
        <rFont val="Cambria"/>
      </rPr>
      <t>Arch Sci Phys Nat Bibliothèque Univ Genève</t>
    </r>
    <r>
      <rPr>
        <sz val="12"/>
        <color theme="1"/>
        <rFont val="Cambria"/>
      </rPr>
      <t xml:space="preserve"> 2:301–307.</t>
    </r>
  </si>
  <si>
    <r>
      <t xml:space="preserve">Brochu CA (2004) A new Late Cretaceous gavialoid crocodylian from eastern North America and the phylogenetic relationships of thoracosaurs. </t>
    </r>
    <r>
      <rPr>
        <i/>
        <sz val="12"/>
        <color theme="1"/>
        <rFont val="Cambria"/>
      </rPr>
      <t>J Vertebr Paleontol</t>
    </r>
    <r>
      <rPr>
        <sz val="12"/>
        <color theme="1"/>
        <rFont val="Cambria"/>
      </rPr>
      <t xml:space="preserve"> 24:610–633.</t>
    </r>
  </si>
  <si>
    <r>
      <t xml:space="preserve">Laurent Y, Buffetaut E, Le Loeuff J (2003) Un crâne de Thoracosaurine (Crocodylia, Crocodylidae) dans le Maastrichtien supérieur du Sud de la France. </t>
    </r>
    <r>
      <rPr>
        <i/>
        <sz val="12"/>
        <color theme="1"/>
        <rFont val="Cambria"/>
      </rPr>
      <t>Oryctos</t>
    </r>
    <r>
      <rPr>
        <sz val="12"/>
        <color theme="1"/>
        <rFont val="Cambria"/>
      </rPr>
      <t xml:space="preserve"> 3:19–27.</t>
    </r>
  </si>
  <si>
    <r>
      <t xml:space="preserve">Efimov MB (1988) The fossil crocodiles and champsosaurs of Mongolia and the USSR. </t>
    </r>
    <r>
      <rPr>
        <i/>
        <sz val="12"/>
        <color theme="1"/>
        <rFont val="Cambria"/>
      </rPr>
      <t>Tr Somestnaya Sov-Mongolskya Paleontol Expeditsiya</t>
    </r>
    <r>
      <rPr>
        <sz val="12"/>
        <color theme="1"/>
        <rFont val="Cambria"/>
      </rPr>
      <t xml:space="preserve"> 36:1–108.</t>
    </r>
  </si>
  <si>
    <r>
      <t xml:space="preserve">Hua S, Jouve S (2004) A primitive marine gavialoid from the Paleocene of Morocco. </t>
    </r>
    <r>
      <rPr>
        <i/>
        <sz val="12"/>
        <color theme="1"/>
        <rFont val="Cambria"/>
      </rPr>
      <t>J Vertebr Paleontol</t>
    </r>
    <r>
      <rPr>
        <sz val="12"/>
        <color theme="1"/>
        <rFont val="Cambria"/>
      </rPr>
      <t xml:space="preserve"> 24:341–350.</t>
    </r>
  </si>
  <si>
    <r>
      <t xml:space="preserve">Delfino M, Piras P, Smith T (2005) Anatomy and phylogeny of the gavialoid crocodylian </t>
    </r>
    <r>
      <rPr>
        <i/>
        <sz val="12"/>
        <color theme="1"/>
        <rFont val="Cambria"/>
      </rPr>
      <t>Eosuchus lerichei</t>
    </r>
    <r>
      <rPr>
        <sz val="12"/>
        <color theme="1"/>
        <rFont val="Cambria"/>
      </rPr>
      <t xml:space="preserve"> from the Paleocene of Europe. </t>
    </r>
    <r>
      <rPr>
        <i/>
        <sz val="12"/>
        <color theme="1"/>
        <rFont val="Cambria"/>
      </rPr>
      <t>Acta Palaeontol Pol</t>
    </r>
    <r>
      <rPr>
        <sz val="12"/>
        <color theme="1"/>
        <rFont val="Cambria"/>
      </rPr>
      <t xml:space="preserve"> 50:565–580.</t>
    </r>
  </si>
  <si>
    <r>
      <t xml:space="preserve">Marsh OC (1870) Notice of a new species of gavial, from the Eocene of New Jersey. </t>
    </r>
    <r>
      <rPr>
        <i/>
        <sz val="12"/>
        <color theme="1"/>
        <rFont val="Cambria"/>
      </rPr>
      <t>Am J Sci</t>
    </r>
    <r>
      <rPr>
        <sz val="12"/>
        <color theme="1"/>
        <rFont val="Cambria"/>
      </rPr>
      <t>:2–3.</t>
    </r>
  </si>
  <si>
    <r>
      <t xml:space="preserve">Brochu CA (2006) Osteology and phylogenetic significance of </t>
    </r>
    <r>
      <rPr>
        <i/>
        <sz val="12"/>
        <color theme="1"/>
        <rFont val="Cambria"/>
      </rPr>
      <t>Eosuchus minor</t>
    </r>
    <r>
      <rPr>
        <sz val="12"/>
        <color theme="1"/>
        <rFont val="Cambria"/>
      </rPr>
      <t xml:space="preserve"> (MARSH, 1870) new combination, a longirostrine crocodylian from the Late Paleocene of North America. </t>
    </r>
    <r>
      <rPr>
        <i/>
        <sz val="12"/>
        <color theme="1"/>
        <rFont val="Cambria"/>
      </rPr>
      <t>J Paleontol</t>
    </r>
    <r>
      <rPr>
        <sz val="12"/>
        <color theme="1"/>
        <rFont val="Cambria"/>
      </rPr>
      <t xml:space="preserve"> 80:162–186.</t>
    </r>
  </si>
  <si>
    <r>
      <t xml:space="preserve">Brochu CA (2007) Systematics and taxonomy of Eocene tomistomine crocodylians from Britain and northern Europe. </t>
    </r>
    <r>
      <rPr>
        <i/>
        <sz val="12"/>
        <color theme="1"/>
        <rFont val="Cambria"/>
      </rPr>
      <t>Palaeontology</t>
    </r>
    <r>
      <rPr>
        <sz val="12"/>
        <color theme="1"/>
        <rFont val="Cambria"/>
      </rPr>
      <t xml:space="preserve"> 50:917–928.</t>
    </r>
  </si>
  <si>
    <r>
      <t xml:space="preserve">Müller L (1927) Ergebnisse der Forschungsreisen Prof. E. Stromers in den Wüsten Ägyptens. V. Tertäre Wirbeltiere. 1. Beiträge zur Kenntnis der Krokodilier des ägyptischen Tertiärs. </t>
    </r>
    <r>
      <rPr>
        <i/>
        <sz val="12"/>
        <color theme="1"/>
        <rFont val="Cambria"/>
      </rPr>
      <t>Abh Bayer Akad Wiss Math-Naturwissenschaftliche Abt</t>
    </r>
    <r>
      <rPr>
        <sz val="12"/>
        <color theme="1"/>
        <rFont val="Cambria"/>
      </rPr>
      <t xml:space="preserve"> 31:1–96.</t>
    </r>
  </si>
  <si>
    <r>
      <t xml:space="preserve">Sahni A, Mishra VP (1975) Lower Tertiary vertebrates from western India. </t>
    </r>
    <r>
      <rPr>
        <i/>
        <sz val="12"/>
        <color theme="1"/>
        <rFont val="Cambria"/>
      </rPr>
      <t>Monogr Palaeontol Soc India</t>
    </r>
    <r>
      <rPr>
        <sz val="12"/>
        <color theme="1"/>
        <rFont val="Cambria"/>
      </rPr>
      <t xml:space="preserve"> 3:1–48.</t>
    </r>
  </si>
  <si>
    <r>
      <t xml:space="preserve">Piras P, Delfino M, Del Favero L, Kotsakis T (2007) Phylogenetic position of the crocodylian </t>
    </r>
    <r>
      <rPr>
        <i/>
        <sz val="12"/>
        <color theme="1"/>
        <rFont val="Cambria"/>
      </rPr>
      <t>Megadotonsuchus arduini</t>
    </r>
    <r>
      <rPr>
        <sz val="12"/>
        <color theme="1"/>
        <rFont val="Cambria"/>
      </rPr>
      <t xml:space="preserve"> and tomistomine palaeobiogeography. </t>
    </r>
    <r>
      <rPr>
        <i/>
        <sz val="12"/>
        <color theme="1"/>
        <rFont val="Cambria"/>
      </rPr>
      <t>Acta Palaeontol Pol</t>
    </r>
    <r>
      <rPr>
        <sz val="12"/>
        <color theme="1"/>
        <rFont val="Cambria"/>
      </rPr>
      <t xml:space="preserve"> 52:315–328.</t>
    </r>
  </si>
  <si>
    <r>
      <t xml:space="preserve">Brochu CA, Gingerich PD (2000) New tomistomine crocodylian from the middle Eocene (Bartonian) of Wadi Hitan, Fayum Province, Egypt. </t>
    </r>
    <r>
      <rPr>
        <i/>
        <sz val="12"/>
        <color theme="1"/>
        <rFont val="Cambria"/>
      </rPr>
      <t>Contrib Mus Paleontol Univ Mich</t>
    </r>
    <r>
      <rPr>
        <sz val="12"/>
        <color theme="1"/>
        <rFont val="Cambria"/>
      </rPr>
      <t xml:space="preserve"> 30:251–268.</t>
    </r>
  </si>
  <si>
    <r>
      <t xml:space="preserve">Andrews CW (1901) Preliminary note on some recently discovered extinct vertebrates from Egypt. </t>
    </r>
    <r>
      <rPr>
        <i/>
        <sz val="12"/>
        <color theme="1"/>
        <rFont val="Cambria"/>
      </rPr>
      <t>Geol Mag</t>
    </r>
    <r>
      <rPr>
        <sz val="12"/>
        <color theme="1"/>
        <rFont val="Cambria"/>
      </rPr>
      <t xml:space="preserve"> 2:481–484.</t>
    </r>
  </si>
  <si>
    <r>
      <t xml:space="preserve">Jonet S, Wouters G (1977) </t>
    </r>
    <r>
      <rPr>
        <i/>
        <sz val="12"/>
        <color theme="1"/>
        <rFont val="Cambria"/>
      </rPr>
      <t>Maroccosuchus zennaroi</t>
    </r>
    <r>
      <rPr>
        <sz val="12"/>
        <color theme="1"/>
        <rFont val="Cambria"/>
      </rPr>
      <t xml:space="preserve">, crocodilien nouveau des phosphates du Maroc. </t>
    </r>
    <r>
      <rPr>
        <i/>
        <sz val="12"/>
        <color theme="1"/>
        <rFont val="Cambria"/>
      </rPr>
      <t>Notes Serv Géologique Maroc</t>
    </r>
    <r>
      <rPr>
        <sz val="12"/>
        <color theme="1"/>
        <rFont val="Cambria"/>
      </rPr>
      <t xml:space="preserve"> 38.</t>
    </r>
  </si>
  <si>
    <r>
      <t xml:space="preserve">Osborn HF (1904) </t>
    </r>
    <r>
      <rPr>
        <i/>
        <sz val="12"/>
        <color theme="1"/>
        <rFont val="Cambria"/>
      </rPr>
      <t>Teleorhinus browni</t>
    </r>
    <r>
      <rPr>
        <sz val="12"/>
        <color theme="1"/>
        <rFont val="Cambria"/>
      </rPr>
      <t xml:space="preserve">-A Teleosaur in the Fort Benton. </t>
    </r>
    <r>
      <rPr>
        <i/>
        <sz val="12"/>
        <color theme="1"/>
        <rFont val="Cambria"/>
      </rPr>
      <t>Bull Am Mus Nat Hist</t>
    </r>
    <r>
      <rPr>
        <sz val="12"/>
        <color theme="1"/>
        <rFont val="Cambria"/>
      </rPr>
      <t xml:space="preserve"> 20:239–240.</t>
    </r>
  </si>
  <si>
    <r>
      <t xml:space="preserve">Buffetaut E, Wellnhofer P (1980) Der Krokodilier </t>
    </r>
    <r>
      <rPr>
        <i/>
        <sz val="12"/>
        <color theme="1"/>
        <rFont val="Cambria"/>
      </rPr>
      <t>Teleorhinus</t>
    </r>
    <r>
      <rPr>
        <sz val="12"/>
        <color theme="1"/>
        <rFont val="Cambria"/>
      </rPr>
      <t xml:space="preserve"> Osborn, 1904 (Mesosuchia, Pholidosauridae) im Regensburger Grünsandstein (Obercenoman). </t>
    </r>
    <r>
      <rPr>
        <i/>
        <sz val="12"/>
        <color theme="1"/>
        <rFont val="Cambria"/>
      </rPr>
      <t>Mitteilungen Bayer Staatssamml Für Paläontologie Hist Geol</t>
    </r>
    <r>
      <rPr>
        <sz val="12"/>
        <color theme="1"/>
        <rFont val="Cambria"/>
      </rPr>
      <t xml:space="preserve"> 20:83–94.</t>
    </r>
  </si>
  <si>
    <r>
      <t xml:space="preserve">Wu X-C, Russell AP, Cumbaa SL (2001) </t>
    </r>
    <r>
      <rPr>
        <i/>
        <sz val="12"/>
        <color theme="1"/>
        <rFont val="Cambria"/>
      </rPr>
      <t>Terminonaris</t>
    </r>
    <r>
      <rPr>
        <sz val="12"/>
        <color theme="1"/>
        <rFont val="Cambria"/>
      </rPr>
      <t xml:space="preserve"> (Archosauria: Crocodyliformes): new material from Saskatchewan, Canada, and comments on its phylogenetic relationships. </t>
    </r>
    <r>
      <rPr>
        <i/>
        <sz val="12"/>
        <color theme="1"/>
        <rFont val="Cambria"/>
      </rPr>
      <t>J Vertebr Paleontol</t>
    </r>
    <r>
      <rPr>
        <sz val="12"/>
        <color theme="1"/>
        <rFont val="Cambria"/>
      </rPr>
      <t xml:space="preserve"> 21:492–514.</t>
    </r>
  </si>
  <si>
    <r>
      <t xml:space="preserve">Erickson BR (1969) A new species of crocodile, </t>
    </r>
    <r>
      <rPr>
        <i/>
        <sz val="12"/>
        <color theme="1"/>
        <rFont val="Cambria"/>
      </rPr>
      <t>Teleorhinus mesabiensis</t>
    </r>
    <r>
      <rPr>
        <sz val="12"/>
        <color theme="1"/>
        <rFont val="Cambria"/>
      </rPr>
      <t xml:space="preserve">, from the Iron Range Cretaceous. </t>
    </r>
    <r>
      <rPr>
        <i/>
        <sz val="12"/>
        <color theme="1"/>
        <rFont val="Cambria"/>
      </rPr>
      <t>Sci Publ Sci Mus Minn New Ser</t>
    </r>
    <r>
      <rPr>
        <sz val="12"/>
        <color theme="1"/>
        <rFont val="Cambria"/>
      </rPr>
      <t xml:space="preserve"> 1:1–7.</t>
    </r>
  </si>
  <si>
    <r>
      <t xml:space="preserve">Mook CC (1933) Skull characters of </t>
    </r>
    <r>
      <rPr>
        <i/>
        <sz val="12"/>
        <color theme="1"/>
        <rFont val="Cambria"/>
      </rPr>
      <t>Teleorhinus browni</t>
    </r>
    <r>
      <rPr>
        <sz val="12"/>
        <color theme="1"/>
        <rFont val="Cambria"/>
      </rPr>
      <t xml:space="preserve"> Osborn. </t>
    </r>
    <r>
      <rPr>
        <i/>
        <sz val="12"/>
        <color theme="1"/>
        <rFont val="Cambria"/>
      </rPr>
      <t>Am Mus Novit</t>
    </r>
    <r>
      <rPr>
        <sz val="12"/>
        <color theme="1"/>
        <rFont val="Cambria"/>
      </rPr>
      <t xml:space="preserve"> 603:1–6.</t>
    </r>
  </si>
  <si>
    <r>
      <t xml:space="preserve">Hua S, Buffetaut E, Legall C, Rogron P (2007) </t>
    </r>
    <r>
      <rPr>
        <i/>
        <sz val="12"/>
        <color theme="1"/>
        <rFont val="Cambria"/>
      </rPr>
      <t>Oceanosuchus boecensis</t>
    </r>
    <r>
      <rPr>
        <sz val="12"/>
        <color theme="1"/>
        <rFont val="Cambria"/>
      </rPr>
      <t xml:space="preserve"> n. gen, n. sp., a marine pholidosaurid (Crocodylia, Mesosuchia) from the Lower Cenomanian of Normandy (western France). </t>
    </r>
    <r>
      <rPr>
        <i/>
        <sz val="12"/>
        <color theme="1"/>
        <rFont val="Cambria"/>
      </rPr>
      <t>Bull Société Géologique Fr</t>
    </r>
    <r>
      <rPr>
        <sz val="12"/>
        <color theme="1"/>
        <rFont val="Cambria"/>
      </rPr>
      <t xml:space="preserve"> 178:503–513.</t>
    </r>
  </si>
  <si>
    <r>
      <t xml:space="preserve">Newton RB (1893) I.—On the Discovery of a Secondary Reptile in Madagascar: Steneosaurus Baroni (n. sp.); with a Reference to some Post-Tertiary Vertebrate Remains from the same Country recently acquired by the British Museum (Natural History). </t>
    </r>
    <r>
      <rPr>
        <i/>
        <sz val="12"/>
        <color theme="1"/>
        <rFont val="Cambria"/>
      </rPr>
      <t>Geol Mag</t>
    </r>
    <r>
      <rPr>
        <sz val="12"/>
        <color theme="1"/>
        <rFont val="Cambria"/>
      </rPr>
      <t xml:space="preserve"> 10:193.</t>
    </r>
  </si>
  <si>
    <r>
      <t xml:space="preserve">Bardet N (1992) Evolution et extinction des reptiles marins au cours du Mésozoïque. </t>
    </r>
    <r>
      <rPr>
        <i/>
        <sz val="12"/>
        <color theme="1"/>
        <rFont val="Cambria"/>
      </rPr>
      <t>Paleovertebrata</t>
    </r>
    <r>
      <rPr>
        <sz val="12"/>
        <color theme="1"/>
        <rFont val="Cambria"/>
      </rPr>
      <t xml:space="preserve"> 24:177–283.</t>
    </r>
  </si>
  <si>
    <r>
      <t xml:space="preserve">Andrews CW (1913) in </t>
    </r>
    <r>
      <rPr>
        <i/>
        <sz val="12"/>
        <color theme="1"/>
        <rFont val="Cambria"/>
      </rPr>
      <t>A descriptive catalogue of the marine reptiles of the Oxford Clay. Part II.</t>
    </r>
    <r>
      <rPr>
        <sz val="12"/>
        <color theme="1"/>
        <rFont val="Cambria"/>
      </rPr>
      <t xml:space="preserve"> (British Museum (Natural History), London).</t>
    </r>
  </si>
  <si>
    <r>
      <t xml:space="preserve">Buffetaut E (1980) Teleosauridae et Metriorhynchidae: l’évolution de deux familles de crocodiliens mésosuchiens marins du Mésozoïque. </t>
    </r>
    <r>
      <rPr>
        <i/>
        <sz val="12"/>
        <color theme="1"/>
        <rFont val="Cambria"/>
      </rPr>
      <t>105ème Congrès Natl Sociétés Savantes Caen</t>
    </r>
    <r>
      <rPr>
        <sz val="12"/>
        <color theme="1"/>
        <rFont val="Cambria"/>
      </rPr>
      <t xml:space="preserve"> III:11–22.</t>
    </r>
  </si>
  <si>
    <r>
      <t xml:space="preserve">Young MT et al. (2012) The Cranial Osteology and Feeding Ecology of the Metriorhynchid Crocodylomorph Genera Dakosaurus and Plesiosuchus from the Late Jurassic of Europe. </t>
    </r>
    <r>
      <rPr>
        <i/>
        <sz val="12"/>
        <color theme="1"/>
        <rFont val="Cambria"/>
      </rPr>
      <t>PLoS ONE</t>
    </r>
    <r>
      <rPr>
        <sz val="12"/>
        <color theme="1"/>
        <rFont val="Cambria"/>
      </rPr>
      <t xml:space="preserve"> 7:e44985.</t>
    </r>
  </si>
  <si>
    <r>
      <t xml:space="preserve">Jaeger GF (1828) </t>
    </r>
    <r>
      <rPr>
        <i/>
        <sz val="12"/>
        <color theme="1"/>
        <rFont val="Cambria"/>
      </rPr>
      <t>Über die Fossile Reptilien, welche in Württemberg aufgefunden worden sind</t>
    </r>
    <r>
      <rPr>
        <sz val="12"/>
        <color theme="1"/>
        <rFont val="Cambria"/>
      </rPr>
      <t xml:space="preserve"> (Metzler, Stuttgart).</t>
    </r>
  </si>
  <si>
    <r>
      <t xml:space="preserve">Pierce SE, Angielczyk KD, Rayfield EJ (2009) Morphospace occupation in thalattosuchian crocodylomorphs: skull shape variation, species delineation and temporal patterns. </t>
    </r>
    <r>
      <rPr>
        <i/>
        <sz val="12"/>
        <color theme="1"/>
        <rFont val="Cambria"/>
      </rPr>
      <t>Palaeontology</t>
    </r>
    <r>
      <rPr>
        <sz val="12"/>
        <color theme="1"/>
        <rFont val="Cambria"/>
      </rPr>
      <t xml:space="preserve"> 52:1057–1097.</t>
    </r>
  </si>
  <si>
    <r>
      <t xml:space="preserve">Westphal F (1961) Zur systematik der deutschen und englischen lias-krokodilier. </t>
    </r>
    <r>
      <rPr>
        <i/>
        <sz val="12"/>
        <color theme="1"/>
        <rFont val="Cambria"/>
      </rPr>
      <t>Neues Jahrb Für Geol Paläeontologie Abh</t>
    </r>
    <r>
      <rPr>
        <sz val="12"/>
        <color theme="1"/>
        <rFont val="Cambria"/>
      </rPr>
      <t xml:space="preserve"> 113:207–218.</t>
    </r>
  </si>
  <si>
    <r>
      <t xml:space="preserve">Eudes-Deslongchamps E (1867) in </t>
    </r>
    <r>
      <rPr>
        <i/>
        <sz val="12"/>
        <color theme="1"/>
        <rFont val="Cambria"/>
      </rPr>
      <t>Notes Paléontologiques</t>
    </r>
    <r>
      <rPr>
        <sz val="12"/>
        <color theme="1"/>
        <rFont val="Cambria"/>
      </rPr>
      <t xml:space="preserve"> (Le Blanc-Hardel et Savy, Caen et Paris), pp 95–354.</t>
    </r>
  </si>
  <si>
    <r>
      <t xml:space="preserve">Andrews CW (1909) On some new steneosaurs from the Oxford Clay of Peterborough. </t>
    </r>
    <r>
      <rPr>
        <i/>
        <sz val="12"/>
        <color theme="1"/>
        <rFont val="Cambria"/>
      </rPr>
      <t>Ann Mag Nat Hist</t>
    </r>
    <r>
      <rPr>
        <sz val="12"/>
        <color theme="1"/>
        <rFont val="Cambria"/>
      </rPr>
      <t xml:space="preserve"> 3:299–308.</t>
    </r>
  </si>
  <si>
    <r>
      <t xml:space="preserve">Lamouroux M (1820) Sur le crocodile fossile trouvé dans les carrières du bourg d’Allemagne, à un quart de lieue de Caen. </t>
    </r>
    <r>
      <rPr>
        <i/>
        <sz val="12"/>
        <color theme="1"/>
        <rFont val="Cambria"/>
      </rPr>
      <t>Ann Générales Sci Phys</t>
    </r>
    <r>
      <rPr>
        <sz val="12"/>
        <color theme="1"/>
        <rFont val="Cambria"/>
      </rPr>
      <t xml:space="preserve"> 3:160–164.</t>
    </r>
  </si>
  <si>
    <r>
      <t xml:space="preserve">Jouve S (2009) The skull of </t>
    </r>
    <r>
      <rPr>
        <i/>
        <sz val="12"/>
        <color theme="1"/>
        <rFont val="Cambria"/>
      </rPr>
      <t>Teleosaurus cadomensis</t>
    </r>
    <r>
      <rPr>
        <sz val="12"/>
        <color theme="1"/>
        <rFont val="Cambria"/>
      </rPr>
      <t xml:space="preserve"> (Crocodylomorpha; Thalattosuchia), and phylogenetic analysis of Thalattosuchia. </t>
    </r>
    <r>
      <rPr>
        <i/>
        <sz val="12"/>
        <color theme="1"/>
        <rFont val="Cambria"/>
      </rPr>
      <t>J Vertebr Paleontol</t>
    </r>
    <r>
      <rPr>
        <sz val="12"/>
        <color theme="1"/>
        <rFont val="Cambria"/>
      </rPr>
      <t xml:space="preserve"> 29:88–102.</t>
    </r>
  </si>
  <si>
    <r>
      <t xml:space="preserve">Sauvage HE, Liénard F (1879) Mémoire sur le genre </t>
    </r>
    <r>
      <rPr>
        <i/>
        <sz val="12"/>
        <color theme="1"/>
        <rFont val="Cambria"/>
      </rPr>
      <t>Machimosaurus</t>
    </r>
    <r>
      <rPr>
        <sz val="12"/>
        <color theme="1"/>
        <rFont val="Cambria"/>
      </rPr>
      <t xml:space="preserve">. </t>
    </r>
    <r>
      <rPr>
        <i/>
        <sz val="12"/>
        <color theme="1"/>
        <rFont val="Cambria"/>
      </rPr>
      <t>Mémoire Société Géologique Fr</t>
    </r>
    <r>
      <rPr>
        <sz val="12"/>
        <color theme="1"/>
        <rFont val="Cambria"/>
      </rPr>
      <t xml:space="preserve"> 4:1–31.</t>
    </r>
  </si>
  <si>
    <r>
      <t xml:space="preserve">Buffetaut E (1982) Le crocodilien </t>
    </r>
    <r>
      <rPr>
        <i/>
        <sz val="12"/>
        <color theme="1"/>
        <rFont val="Cambria"/>
      </rPr>
      <t>Machimosaurus</t>
    </r>
    <r>
      <rPr>
        <sz val="12"/>
        <color theme="1"/>
        <rFont val="Cambria"/>
      </rPr>
      <t xml:space="preserve"> von Meyer (Mesosuchia, Teleosauridae) dans le Kimméridgien de l’Ain. </t>
    </r>
    <r>
      <rPr>
        <i/>
        <sz val="12"/>
        <color theme="1"/>
        <rFont val="Cambria"/>
      </rPr>
      <t>Bull Trimest Société Géologique Normandie Amis Muséum Havre</t>
    </r>
    <r>
      <rPr>
        <sz val="12"/>
        <color theme="1"/>
        <rFont val="Cambria"/>
      </rPr>
      <t xml:space="preserve"> 69:17–27.</t>
    </r>
  </si>
  <si>
    <r>
      <t xml:space="preserve">Krebs B (1967) Der Jura-Krokodilier </t>
    </r>
    <r>
      <rPr>
        <i/>
        <sz val="12"/>
        <color theme="1"/>
        <rFont val="Cambria"/>
      </rPr>
      <t>Machimosaurus</t>
    </r>
    <r>
      <rPr>
        <sz val="12"/>
        <color theme="1"/>
        <rFont val="Cambria"/>
      </rPr>
      <t xml:space="preserve"> H. v. Meyer. </t>
    </r>
    <r>
      <rPr>
        <i/>
        <sz val="12"/>
        <color theme="1"/>
        <rFont val="Cambria"/>
      </rPr>
      <t>Paläontologische Z</t>
    </r>
    <r>
      <rPr>
        <sz val="12"/>
        <color theme="1"/>
        <rFont val="Cambria"/>
      </rPr>
      <t xml:space="preserve"> 41:46–59.</t>
    </r>
  </si>
  <si>
    <r>
      <t xml:space="preserve">Krebs B (1968) Le crocodilien </t>
    </r>
    <r>
      <rPr>
        <i/>
        <sz val="12"/>
        <color theme="1"/>
        <rFont val="Cambria"/>
      </rPr>
      <t>Machimosaurus</t>
    </r>
    <r>
      <rPr>
        <sz val="12"/>
        <color theme="1"/>
        <rFont val="Cambria"/>
      </rPr>
      <t xml:space="preserve">. </t>
    </r>
    <r>
      <rPr>
        <i/>
        <sz val="12"/>
        <color theme="1"/>
        <rFont val="Cambria"/>
      </rPr>
      <t>Serviços Geol___ Port</t>
    </r>
    <r>
      <rPr>
        <sz val="12"/>
        <color theme="1"/>
        <rFont val="Cambria"/>
      </rPr>
      <t xml:space="preserve"> 14:1–53.</t>
    </r>
  </si>
  <si>
    <r>
      <t xml:space="preserve">Hua S (1999) Le Crocodilien </t>
    </r>
    <r>
      <rPr>
        <i/>
        <sz val="12"/>
        <color theme="1"/>
        <rFont val="Cambria"/>
      </rPr>
      <t>Machimosaurus mosae</t>
    </r>
    <r>
      <rPr>
        <sz val="12"/>
        <color theme="1"/>
        <rFont val="Cambria"/>
      </rPr>
      <t xml:space="preserve"> (Thalattosuchia, Teleosauridae) du Kimméridgien du Boulonnais (Pas de Calais, France). </t>
    </r>
    <r>
      <rPr>
        <i/>
        <sz val="12"/>
        <color theme="1"/>
        <rFont val="Cambria"/>
      </rPr>
      <t>Palaeontogr</t>
    </r>
    <r>
      <rPr>
        <sz val="12"/>
        <color theme="1"/>
        <rFont val="Cambria"/>
      </rPr>
      <t xml:space="preserve"> 252:141–170.</t>
    </r>
  </si>
  <si>
    <r>
      <t xml:space="preserve">Benton MJ, Taylor MA (1984) Marine reptiles from the Upper Lias (lower Toarcian, lower Jurassic) of the Yorkshire coast. </t>
    </r>
    <r>
      <rPr>
        <i/>
        <sz val="12"/>
        <color theme="1"/>
        <rFont val="Cambria"/>
      </rPr>
      <t>Proc Yorks Geol Soc</t>
    </r>
    <r>
      <rPr>
        <sz val="12"/>
        <color theme="1"/>
        <rFont val="Cambria"/>
      </rPr>
      <t xml:space="preserve"> 44:399–429.</t>
    </r>
  </si>
  <si>
    <r>
      <t xml:space="preserve">Pierce SE, Benton MJ (2006) </t>
    </r>
    <r>
      <rPr>
        <i/>
        <sz val="12"/>
        <color theme="1"/>
        <rFont val="Cambria"/>
      </rPr>
      <t>Pelagosaurus typus</t>
    </r>
    <r>
      <rPr>
        <sz val="12"/>
        <color theme="1"/>
        <rFont val="Cambria"/>
      </rPr>
      <t xml:space="preserve"> Bronn, 1841 (Mesoeucrocodylia: Thalattosuchia) from the Upper Lias (Toarcian, Lower Jurassic) of Somerset, England. </t>
    </r>
    <r>
      <rPr>
        <i/>
        <sz val="12"/>
        <color theme="1"/>
        <rFont val="Cambria"/>
      </rPr>
      <t>J Vertebr Paleontol</t>
    </r>
    <r>
      <rPr>
        <sz val="12"/>
        <color theme="1"/>
        <rFont val="Cambria"/>
      </rPr>
      <t xml:space="preserve"> 26:621–635.</t>
    </r>
  </si>
  <si>
    <r>
      <t xml:space="preserve">Westphal F (1962) Die Krokodilen des deutschen und englischen oberen Lias. </t>
    </r>
    <r>
      <rPr>
        <i/>
        <sz val="12"/>
        <color theme="1"/>
        <rFont val="Cambria"/>
      </rPr>
      <t>Palaeontogr</t>
    </r>
    <r>
      <rPr>
        <sz val="12"/>
        <color theme="1"/>
        <rFont val="Cambria"/>
      </rPr>
      <t xml:space="preserve"> 118:1–96.</t>
    </r>
  </si>
  <si>
    <r>
      <t xml:space="preserve">Lepage Y, Buffetaut E, Hua S, MARTIN JE, Tabouelle J (2008) Catalogue descriptif, anatomique, géologique et historique des fossiles présentés à l’exposition “les crocodiliens fossiles de Normandie” (6 novembre -14 décembre 2008. </t>
    </r>
    <r>
      <rPr>
        <i/>
        <sz val="12"/>
        <color theme="1"/>
        <rFont val="Cambria"/>
      </rPr>
      <t>Bull Société Géologique Normandie Amis Muséum Havre</t>
    </r>
    <r>
      <rPr>
        <sz val="12"/>
        <color theme="1"/>
        <rFont val="Cambria"/>
      </rPr>
      <t xml:space="preserve"> 95:5–152.</t>
    </r>
  </si>
  <si>
    <r>
      <t xml:space="preserve">Mercier J Contribution à l’étude des Métriorhynchidés (crocodiliens). </t>
    </r>
    <r>
      <rPr>
        <i/>
        <sz val="12"/>
        <color theme="1"/>
        <rFont val="Cambria"/>
      </rPr>
      <t>Ann Paléontologie</t>
    </r>
    <r>
      <rPr>
        <sz val="12"/>
        <color theme="1"/>
        <rFont val="Cambria"/>
      </rPr>
      <t xml:space="preserve"> 22:99–119.</t>
    </r>
  </si>
  <si>
    <r>
      <t xml:space="preserve">Young MT, Brusatte SL, Ruta M, De Andrade MB (2010) The evolution of Metriorhynchoidea (mesoeucrocodylia, thalattosuchia): an integrated approach using geometric morphometrics, analysis of disparity, and biomechanics. </t>
    </r>
    <r>
      <rPr>
        <i/>
        <sz val="12"/>
        <color theme="1"/>
        <rFont val="Cambria"/>
      </rPr>
      <t>Zool J Linn Soc</t>
    </r>
    <r>
      <rPr>
        <sz val="12"/>
        <color theme="1"/>
        <rFont val="Cambria"/>
      </rPr>
      <t xml:space="preserve"> 158:801–859.</t>
    </r>
  </si>
  <si>
    <r>
      <t xml:space="preserve">Collot L (1905) Reptile Jurassique (Teleidosaurus gaudryi) trouvé à Saint-Seine l’Abbaye (Côte-d’or). </t>
    </r>
    <r>
      <rPr>
        <i/>
        <sz val="12"/>
        <color theme="1"/>
        <rFont val="Cambria"/>
      </rPr>
      <t>Mémoire Académie Sci Arts Belles-Lettres Dijon</t>
    </r>
    <r>
      <rPr>
        <sz val="12"/>
        <color theme="1"/>
        <rFont val="Cambria"/>
      </rPr>
      <t xml:space="preserve"> 10:41–45.</t>
    </r>
  </si>
  <si>
    <r>
      <t xml:space="preserve">Eudes-Deslongchamps E (1868) Remarques sur l’os de la mâchoire inférieure des Téléosauriens, désigné sous le nom de complémentaire. </t>
    </r>
    <r>
      <rPr>
        <i/>
        <sz val="12"/>
        <color theme="1"/>
        <rFont val="Cambria"/>
      </rPr>
      <t>Bull Société Linnéenne Normandie Série 2</t>
    </r>
    <r>
      <rPr>
        <sz val="12"/>
        <color theme="1"/>
        <rFont val="Cambria"/>
      </rPr>
      <t xml:space="preserve"> 1:112–118.</t>
    </r>
  </si>
  <si>
    <r>
      <t xml:space="preserve">Rusconi C (1948) Nuevo plesiosaurio pez y Langostas del mar Jurassico de Mendoza. </t>
    </r>
    <r>
      <rPr>
        <i/>
        <sz val="12"/>
        <color theme="1"/>
        <rFont val="Cambria"/>
      </rPr>
      <t>Rev Mus Hist Nat Mendoza</t>
    </r>
    <r>
      <rPr>
        <sz val="12"/>
        <color theme="1"/>
        <rFont val="Cambria"/>
      </rPr>
      <t xml:space="preserve"> 2:3–12.</t>
    </r>
  </si>
  <si>
    <r>
      <t xml:space="preserve">Gasparini ZB (1980) Un nuevo cocodrilo marino (Crocodylia, Metriorhynchidae) del Caloviano del norte de Chile. </t>
    </r>
    <r>
      <rPr>
        <i/>
        <sz val="12"/>
        <color theme="1"/>
        <rFont val="Cambria"/>
      </rPr>
      <t>Ameghiniana</t>
    </r>
    <r>
      <rPr>
        <sz val="12"/>
        <color theme="1"/>
        <rFont val="Cambria"/>
      </rPr>
      <t xml:space="preserve"> 17:97–103.</t>
    </r>
  </si>
  <si>
    <r>
      <t xml:space="preserve">Cau A, Fanti F (2011) The oldest known metriorhynchid crocodylian from the Middle Jurassic of North-eastern Italy: </t>
    </r>
    <r>
      <rPr>
        <i/>
        <sz val="12"/>
        <color theme="1"/>
        <rFont val="Cambria"/>
      </rPr>
      <t>Neptunidraco ammoniticus</t>
    </r>
    <r>
      <rPr>
        <sz val="12"/>
        <color theme="1"/>
        <rFont val="Cambria"/>
      </rPr>
      <t xml:space="preserve"> gen. et sp. nov. </t>
    </r>
    <r>
      <rPr>
        <i/>
        <sz val="12"/>
        <color theme="1"/>
        <rFont val="Cambria"/>
      </rPr>
      <t>Gondwana Res</t>
    </r>
    <r>
      <rPr>
        <sz val="12"/>
        <color theme="1"/>
        <rFont val="Cambria"/>
      </rPr>
      <t xml:space="preserve"> 19:550–565.</t>
    </r>
  </si>
  <si>
    <r>
      <t xml:space="preserve">Young MT, De Andrade MB, Brusatte SL, Sakamoto M, Liston J (2013) The oldest known metriorhynchid super-predator: a new genus and species from the Middle Jurassic of England, with implications for serration and mandibular evolution in predacious clades. </t>
    </r>
    <r>
      <rPr>
        <i/>
        <sz val="12"/>
        <color theme="1"/>
        <rFont val="Cambria"/>
      </rPr>
      <t>J Syst Palaeontol</t>
    </r>
    <r>
      <rPr>
        <sz val="12"/>
        <color theme="1"/>
        <rFont val="Cambria"/>
      </rPr>
      <t>.</t>
    </r>
  </si>
  <si>
    <r>
      <t xml:space="preserve">Wilkinson LE, Young MT, Benton MJ (2008) A new metriorhynchid crocodile (Mesoeucrocodylia: Thalattosuchia) from the Kimmeridgian (Upper Jurassic) of Wiltshire, UK. </t>
    </r>
    <r>
      <rPr>
        <i/>
        <sz val="12"/>
        <color theme="1"/>
        <rFont val="Cambria"/>
      </rPr>
      <t>Palaeontology</t>
    </r>
    <r>
      <rPr>
        <sz val="12"/>
        <color theme="1"/>
        <rFont val="Cambria"/>
      </rPr>
      <t xml:space="preserve"> 51:1307–1333.</t>
    </r>
  </si>
  <si>
    <r>
      <t xml:space="preserve">De Andrade MB, Young MT, Desojo JB, Brusatte SL (2010) The evolution of extreme hypercarnivory in Metriorhynchidae (Mesoeucrocodylia: Thalattosuchia) based on evidence from microscopic denticle morphology. </t>
    </r>
    <r>
      <rPr>
        <i/>
        <sz val="12"/>
        <color theme="1"/>
        <rFont val="Cambria"/>
      </rPr>
      <t>J Vertebr Paleontol</t>
    </r>
    <r>
      <rPr>
        <sz val="12"/>
        <color theme="1"/>
        <rFont val="Cambria"/>
      </rPr>
      <t xml:space="preserve"> 30:1451–1465.</t>
    </r>
  </si>
  <si>
    <r>
      <t xml:space="preserve">Hulke JW (1870) Note on a crocodilian skull from Kimmeridge Bay, DOrset. </t>
    </r>
    <r>
      <rPr>
        <i/>
        <sz val="12"/>
        <color theme="1"/>
        <rFont val="Cambria"/>
      </rPr>
      <t>Q J Geol Soc Lond</t>
    </r>
    <r>
      <rPr>
        <sz val="12"/>
        <color theme="1"/>
        <rFont val="Cambria"/>
      </rPr>
      <t xml:space="preserve"> 26:167–172.</t>
    </r>
  </si>
  <si>
    <r>
      <t xml:space="preserve">Plieninger T (1846) in </t>
    </r>
    <r>
      <rPr>
        <i/>
        <sz val="12"/>
        <color theme="1"/>
        <rFont val="Cambria"/>
      </rPr>
      <t>Zweite Generalversammlung am 1. Mai 1846 zu Tübingen</t>
    </r>
    <r>
      <rPr>
        <sz val="12"/>
        <color theme="1"/>
        <rFont val="Cambria"/>
      </rPr>
      <t>, Württembergische naturwissenschaftliche Jahreshefte., pp 129–183.</t>
    </r>
  </si>
  <si>
    <r>
      <t xml:space="preserve">Vignaud P, Gasparini ZB (1996) New </t>
    </r>
    <r>
      <rPr>
        <i/>
        <sz val="12"/>
        <color theme="1"/>
        <rFont val="Cambria"/>
      </rPr>
      <t>Dakosaurus</t>
    </r>
    <r>
      <rPr>
        <sz val="12"/>
        <color theme="1"/>
        <rFont val="Cambria"/>
      </rPr>
      <t xml:space="preserve"> (Crocodylomorpha, Thalattosuchia) from the Upper Jurassic of Argentina. </t>
    </r>
    <r>
      <rPr>
        <i/>
        <sz val="12"/>
        <color theme="1"/>
        <rFont val="Cambria"/>
      </rPr>
      <t>Comptes Rendus Académie Sci Série 2 Sci Terre Planètes</t>
    </r>
    <r>
      <rPr>
        <sz val="12"/>
        <color theme="1"/>
        <rFont val="Cambria"/>
      </rPr>
      <t xml:space="preserve"> 2:245–250.</t>
    </r>
  </si>
  <si>
    <r>
      <t xml:space="preserve">Debelmas J, Strannoloubsky A (1957) Découverte d’un crocodilien dans le Néocomien de La Martre (Var) </t>
    </r>
    <r>
      <rPr>
        <i/>
        <sz val="12"/>
        <color theme="1"/>
        <rFont val="Cambria"/>
      </rPr>
      <t>Dacosaurus lapparenti</t>
    </r>
    <r>
      <rPr>
        <sz val="12"/>
        <color theme="1"/>
        <rFont val="Cambria"/>
      </rPr>
      <t xml:space="preserve"> n. sp. </t>
    </r>
    <r>
      <rPr>
        <i/>
        <sz val="12"/>
        <color theme="1"/>
        <rFont val="Cambria"/>
      </rPr>
      <t>Trav Lab Géologie DelUniversité Grenoble</t>
    </r>
    <r>
      <rPr>
        <sz val="12"/>
        <color theme="1"/>
        <rFont val="Cambria"/>
      </rPr>
      <t xml:space="preserve"> 33:89–99.</t>
    </r>
  </si>
  <si>
    <r>
      <t xml:space="preserve">Wagner A (1858) Zur Kenntniss der Saurier aus den lithographischen Schiefen. </t>
    </r>
    <r>
      <rPr>
        <i/>
        <sz val="12"/>
        <color theme="1"/>
        <rFont val="Cambria"/>
      </rPr>
      <t>Abh Math Phys Cl Königlich Bayer Akad Wiss</t>
    </r>
    <r>
      <rPr>
        <sz val="12"/>
        <color theme="1"/>
        <rFont val="Cambria"/>
      </rPr>
      <t xml:space="preserve"> 8:415–528.</t>
    </r>
  </si>
  <si>
    <r>
      <t xml:space="preserve">Young MT, De Andrade MB (2009) What is </t>
    </r>
    <r>
      <rPr>
        <i/>
        <sz val="12"/>
        <color theme="1"/>
        <rFont val="Cambria"/>
      </rPr>
      <t>Geosaurus</t>
    </r>
    <r>
      <rPr>
        <sz val="12"/>
        <color theme="1"/>
        <rFont val="Cambria"/>
      </rPr>
      <t xml:space="preserve">? Redescription of </t>
    </r>
    <r>
      <rPr>
        <i/>
        <sz val="12"/>
        <color theme="1"/>
        <rFont val="Cambria"/>
      </rPr>
      <t>G. giganteus</t>
    </r>
    <r>
      <rPr>
        <sz val="12"/>
        <color theme="1"/>
        <rFont val="Cambria"/>
      </rPr>
      <t xml:space="preserve"> (Thalattosuchia, Metriorhynchidae) from the Upper Jurassic of Bayern, Germany. </t>
    </r>
    <r>
      <rPr>
        <i/>
        <sz val="12"/>
        <color theme="1"/>
        <rFont val="Cambria"/>
      </rPr>
      <t>Zool J Linn Soc</t>
    </r>
    <r>
      <rPr>
        <sz val="12"/>
        <color theme="1"/>
        <rFont val="Cambria"/>
      </rPr>
      <t xml:space="preserve"> 157:551–585.</t>
    </r>
  </si>
  <si>
    <r>
      <t xml:space="preserve">Lydekker R (1890) On a crocodilian jaw from the Oxford Clay of Peterborough. </t>
    </r>
    <r>
      <rPr>
        <i/>
        <sz val="12"/>
        <color theme="1"/>
        <rFont val="Cambria"/>
      </rPr>
      <t>Q J Geol Soc Lond</t>
    </r>
    <r>
      <rPr>
        <sz val="12"/>
        <color theme="1"/>
        <rFont val="Cambria"/>
      </rPr>
      <t xml:space="preserve"> 46:284–288.</t>
    </r>
  </si>
  <si>
    <r>
      <t xml:space="preserve">Lennier G (1887) Description des fossiles du Cap de la Hève. </t>
    </r>
    <r>
      <rPr>
        <i/>
        <sz val="12"/>
        <color theme="1"/>
        <rFont val="Cambria"/>
      </rPr>
      <t>Bull Société Géologique Normandie</t>
    </r>
    <r>
      <rPr>
        <sz val="12"/>
        <color theme="1"/>
        <rFont val="Cambria"/>
      </rPr>
      <t xml:space="preserve"> 12:17–98.</t>
    </r>
  </si>
  <si>
    <r>
      <t xml:space="preserve">Andrews CW (1913) </t>
    </r>
    <r>
      <rPr>
        <i/>
        <sz val="12"/>
        <color theme="1"/>
        <rFont val="Cambria"/>
      </rPr>
      <t>A descriptive catalogue of the marine reptiles of the Oxford Clay. Part II.</t>
    </r>
    <r>
      <rPr>
        <sz val="12"/>
        <color theme="1"/>
        <rFont val="Cambria"/>
      </rPr>
      <t xml:space="preserve"> (Bristish Museum, London).</t>
    </r>
  </si>
  <si>
    <r>
      <t xml:space="preserve">De Blainville H. (1853) in </t>
    </r>
    <r>
      <rPr>
        <i/>
        <sz val="12"/>
        <color theme="1"/>
        <rFont val="Cambria"/>
      </rPr>
      <t>Lettres sur les crocodiles vivants et fossiles</t>
    </r>
    <r>
      <rPr>
        <sz val="12"/>
        <color theme="1"/>
        <rFont val="Cambria"/>
      </rPr>
      <t>, Bulletin de la Société Linnéenne de Normandie (Années 1849-1853)., pp 109–120.</t>
    </r>
  </si>
  <si>
    <r>
      <t xml:space="preserve">Eudes-Deslongchamps E (1866) Description d’une espèce inédite de Téléosaure des environs de Caen. </t>
    </r>
    <r>
      <rPr>
        <i/>
        <sz val="12"/>
        <color theme="1"/>
        <rFont val="Cambria"/>
      </rPr>
      <t>Bull Société Linnéenne Normandie</t>
    </r>
    <r>
      <rPr>
        <sz val="12"/>
        <color theme="1"/>
        <rFont val="Cambria"/>
      </rPr>
      <t xml:space="preserve"> X:193–223.</t>
    </r>
  </si>
  <si>
    <r>
      <t xml:space="preserve">Gasparini ZB, Chong G (1977) </t>
    </r>
    <r>
      <rPr>
        <i/>
        <sz val="12"/>
        <color theme="1"/>
        <rFont val="Cambria"/>
      </rPr>
      <t>Metriorhynchus casamiquelai</t>
    </r>
    <r>
      <rPr>
        <sz val="12"/>
        <color theme="1"/>
        <rFont val="Cambria"/>
      </rPr>
      <t xml:space="preserve"> n. sp. (Crocodilia, Thalattosuchia) a marine crocodile from the Jurassic (Callovian) of Chile, South America. </t>
    </r>
    <r>
      <rPr>
        <i/>
        <sz val="12"/>
        <color theme="1"/>
        <rFont val="Cambria"/>
      </rPr>
      <t>Neues Jahrb Für Geol Paläeontologie Abh</t>
    </r>
    <r>
      <rPr>
        <sz val="12"/>
        <color theme="1"/>
        <rFont val="Cambria"/>
      </rPr>
      <t xml:space="preserve"> 153:341–360.</t>
    </r>
  </si>
  <si>
    <r>
      <t xml:space="preserve">Wagner A (1852) Neu-aufgefundene saurier-veberreste aus den lithographischer Schiefern ind den obern Juralke. </t>
    </r>
    <r>
      <rPr>
        <i/>
        <sz val="12"/>
        <color theme="1"/>
        <rFont val="Cambria"/>
      </rPr>
      <t>Abh Math Phys Cl Königlich Bayer Akad Wiss</t>
    </r>
    <r>
      <rPr>
        <sz val="12"/>
        <color theme="1"/>
        <rFont val="Cambria"/>
      </rPr>
      <t xml:space="preserve"> 6:661–710.</t>
    </r>
  </si>
  <si>
    <r>
      <t xml:space="preserve">Philips J (1871) </t>
    </r>
    <r>
      <rPr>
        <i/>
        <sz val="12"/>
        <color theme="1"/>
        <rFont val="Cambria"/>
      </rPr>
      <t>Geology of Oxford and the Valley of the Thames</t>
    </r>
    <r>
      <rPr>
        <sz val="12"/>
        <color theme="1"/>
        <rFont val="Cambria"/>
      </rPr>
      <t xml:space="preserve"> (Oxford)Clarendon Press.</t>
    </r>
  </si>
  <si>
    <r>
      <t xml:space="preserve">Koken E (1883) Die reptilian der norddeutschen unteren Kreide. </t>
    </r>
    <r>
      <rPr>
        <i/>
        <sz val="12"/>
        <color theme="1"/>
        <rFont val="Cambria"/>
      </rPr>
      <t>Z Dtsch Geol Ges</t>
    </r>
    <r>
      <rPr>
        <sz val="12"/>
        <color theme="1"/>
        <rFont val="Cambria"/>
      </rPr>
      <t xml:space="preserve"> 35:735–827.</t>
    </r>
  </si>
  <si>
    <r>
      <t xml:space="preserve">Hua S, Vignaud P, Atrops F, Clément A (2000) </t>
    </r>
    <r>
      <rPr>
        <i/>
        <sz val="12"/>
        <color theme="1"/>
        <rFont val="Cambria"/>
      </rPr>
      <t>Enaliosuchus macrospondylus</t>
    </r>
    <r>
      <rPr>
        <sz val="12"/>
        <color theme="1"/>
        <rFont val="Cambria"/>
      </rPr>
      <t xml:space="preserve"> (Crocodylia, Metriorhynchidae) du Valanginien de Barret-le-Bas (Hautes Alpes, France): Un cas unique de remontée des narines externes parmi les crocodiliens. </t>
    </r>
    <r>
      <rPr>
        <i/>
        <sz val="12"/>
        <color theme="1"/>
        <rFont val="Cambria"/>
      </rPr>
      <t>Géobios</t>
    </r>
    <r>
      <rPr>
        <sz val="12"/>
        <color theme="1"/>
        <rFont val="Cambria"/>
      </rPr>
      <t xml:space="preserve"> 33:467–474.</t>
    </r>
  </si>
  <si>
    <r>
      <t xml:space="preserve">Buchy M-C, Vignaud P, Frey E, Stinnesbeck W, González AHG (2006) A new thalattosuchian crocodyliform from the Tithonian (Upper Jurassic) of northeastern Mexico. </t>
    </r>
    <r>
      <rPr>
        <i/>
        <sz val="12"/>
        <color theme="1"/>
        <rFont val="Cambria"/>
      </rPr>
      <t>Comptes Rendus Palevol</t>
    </r>
    <r>
      <rPr>
        <sz val="12"/>
        <color theme="1"/>
        <rFont val="Cambria"/>
      </rPr>
      <t xml:space="preserve"> 5:785–794.</t>
    </r>
  </si>
  <si>
    <r>
      <t xml:space="preserve">Fraas E (1901) Die Meerkrokodile (Thalattosuchia n. g.) eine neue sauriergruppe der Juraformation. </t>
    </r>
    <r>
      <rPr>
        <i/>
        <sz val="12"/>
        <color theme="1"/>
        <rFont val="Cambria"/>
      </rPr>
      <t>Jahresh Vereins Für Vaterländische Naturkunde Württemberg</t>
    </r>
    <r>
      <rPr>
        <sz val="12"/>
        <color theme="1"/>
        <rFont val="Cambria"/>
      </rPr>
      <t xml:space="preserve"> 57:409–418.</t>
    </r>
  </si>
  <si>
    <r>
      <t xml:space="preserve">Frey E, Buchy M-C, Stinnesbeck W, Lopez-Oliva JG (2002) </t>
    </r>
    <r>
      <rPr>
        <i/>
        <sz val="12"/>
        <color theme="1"/>
        <rFont val="Cambria"/>
      </rPr>
      <t>Geosaurus vignaudi</t>
    </r>
    <r>
      <rPr>
        <sz val="12"/>
        <color theme="1"/>
        <rFont val="Cambria"/>
      </rPr>
      <t xml:space="preserve"> n. sp. (Crocodylia, Thalattosuchia), first evidence of metriorhynchid crocodilians in the Late Jurassic (Tithonian) of central-east Mexico (State of Puebla). </t>
    </r>
    <r>
      <rPr>
        <i/>
        <sz val="12"/>
        <color theme="1"/>
        <rFont val="Cambria"/>
      </rPr>
      <t>Can J Earth Sci</t>
    </r>
    <r>
      <rPr>
        <sz val="12"/>
        <color theme="1"/>
        <rFont val="Cambria"/>
      </rPr>
      <t xml:space="preserve"> 39:1467–1483.</t>
    </r>
  </si>
  <si>
    <r>
      <t xml:space="preserve">Gasparini ZB, Dellapè D (1976) Un nuevo cocodrilo marino (Thalattosuchia, Metriorhynchidae) de la Formacion Vaca Muerta (Jurasico, Tithaniano) de la Provincia de Neuquén (Republica Argentina). </t>
    </r>
    <r>
      <rPr>
        <i/>
        <sz val="12"/>
        <color theme="1"/>
        <rFont val="Cambria"/>
      </rPr>
      <t>Congr Geol Chil</t>
    </r>
    <r>
      <rPr>
        <sz val="12"/>
        <color theme="1"/>
        <rFont val="Cambria"/>
      </rPr>
      <t xml:space="preserve"> 1:1–21.</t>
    </r>
  </si>
  <si>
    <r>
      <t xml:space="preserve">Kuhn O (1936) </t>
    </r>
    <r>
      <rPr>
        <i/>
        <sz val="12"/>
        <color theme="1"/>
        <rFont val="Cambria"/>
      </rPr>
      <t>Crocodilia. Fossilium Catalogus I: Animalia 75</t>
    </r>
    <r>
      <rPr>
        <sz val="12"/>
        <color theme="1"/>
        <rFont val="Cambria"/>
      </rPr>
      <t>Gracenhage: Junk.</t>
    </r>
  </si>
  <si>
    <r>
      <t xml:space="preserve">Gasparini ZB, Iturralde-Vinent M (2001) Metriorhynchid crocodiles (Crocodyliformes) from the Oxfordian of Western Cuba. </t>
    </r>
    <r>
      <rPr>
        <i/>
        <sz val="12"/>
        <color theme="1"/>
        <rFont val="Cambria"/>
      </rPr>
      <t>Neues Jahrb Für Geol Paläontologie Monatshefte</t>
    </r>
    <r>
      <rPr>
        <sz val="12"/>
        <color theme="1"/>
        <rFont val="Cambria"/>
      </rPr>
      <t xml:space="preserve"> 9:534–542.</t>
    </r>
  </si>
  <si>
    <r>
      <t xml:space="preserve">Parrilla-Bel J, Young MT, Moreno-Azanza M, Canudo JI The first metriorhynchid crocodylomorph from the middle Jurassic of Spain, with implications for evolution of the subclade Rhacheosaurini. </t>
    </r>
    <r>
      <rPr>
        <i/>
        <sz val="12"/>
        <color theme="1"/>
        <rFont val="Cambria"/>
      </rPr>
      <t>PLoS ONE</t>
    </r>
    <r>
      <rPr>
        <sz val="12"/>
        <color theme="1"/>
        <rFont val="Cambria"/>
      </rPr>
      <t xml:space="preserve"> 8:e54275.</t>
    </r>
  </si>
  <si>
    <r>
      <t xml:space="preserve">Hill RV et al. (2008) Dyrosaurid (Crocodyliformes: Mesoeucrocodylia) fossils from the Upper Cretaceous and Paleogene of Mali: implications for phylogeny and survivorship across the K/T boundary. </t>
    </r>
    <r>
      <rPr>
        <i/>
        <sz val="12"/>
        <color theme="1"/>
        <rFont val="Cambria"/>
      </rPr>
      <t>Am Mus Novit</t>
    </r>
    <r>
      <rPr>
        <sz val="12"/>
        <color theme="1"/>
        <rFont val="Cambria"/>
      </rPr>
      <t xml:space="preserve"> 3631:1–19.</t>
    </r>
  </si>
  <si>
    <r>
      <t xml:space="preserve">Halstead LB (1975) </t>
    </r>
    <r>
      <rPr>
        <i/>
        <sz val="12"/>
        <color theme="1"/>
        <rFont val="Cambria"/>
      </rPr>
      <t>Sokotosuchus ianwilsoni</t>
    </r>
    <r>
      <rPr>
        <sz val="12"/>
        <color theme="1"/>
        <rFont val="Cambria"/>
      </rPr>
      <t xml:space="preserve"> n.g., n.sp., a new teleosaur crocodile from the Upper Cretaceous of Nigeria. </t>
    </r>
    <r>
      <rPr>
        <i/>
        <sz val="12"/>
        <color theme="1"/>
        <rFont val="Cambria"/>
      </rPr>
      <t>Niger J Min Geol</t>
    </r>
    <r>
      <rPr>
        <sz val="12"/>
        <color theme="1"/>
        <rFont val="Cambria"/>
      </rPr>
      <t xml:space="preserve"> 11:101–103.</t>
    </r>
  </si>
  <si>
    <r>
      <t xml:space="preserve">Denton RKJ, Dobie JL, Parris DC (1997) in </t>
    </r>
    <r>
      <rPr>
        <i/>
        <sz val="12"/>
        <color theme="1"/>
        <rFont val="Cambria"/>
      </rPr>
      <t>Ancient marine reptiles</t>
    </r>
    <r>
      <rPr>
        <sz val="12"/>
        <color theme="1"/>
        <rFont val="Cambria"/>
      </rPr>
      <t xml:space="preserve"> (Academic Press, San Diego, CA), pp 375–397.J.M. Callaway and E.L. Nicholls.</t>
    </r>
  </si>
  <si>
    <r>
      <t xml:space="preserve">Troxell EL (1925) </t>
    </r>
    <r>
      <rPr>
        <i/>
        <sz val="12"/>
        <color theme="1"/>
        <rFont val="Cambria"/>
      </rPr>
      <t>Hyposaurus</t>
    </r>
    <r>
      <rPr>
        <sz val="12"/>
        <color theme="1"/>
        <rFont val="Cambria"/>
      </rPr>
      <t xml:space="preserve">, a marine crocodilian. </t>
    </r>
    <r>
      <rPr>
        <i/>
        <sz val="12"/>
        <color theme="1"/>
        <rFont val="Cambria"/>
      </rPr>
      <t>Am J Sci</t>
    </r>
    <r>
      <rPr>
        <sz val="12"/>
        <color theme="1"/>
        <rFont val="Cambria"/>
      </rPr>
      <t xml:space="preserve"> 9:489–514.</t>
    </r>
  </si>
  <si>
    <r>
      <t xml:space="preserve">Jouve S (2007) Taxonomic revision of the dyrosaurid assemblage (Crocodyliformes: Mesoeucrocodylia) from the Paleocene of the Iullemmeden Basin, West Africa. </t>
    </r>
    <r>
      <rPr>
        <i/>
        <sz val="12"/>
        <color theme="1"/>
        <rFont val="Cambria"/>
      </rPr>
      <t>J Paleontol</t>
    </r>
    <r>
      <rPr>
        <sz val="12"/>
        <color theme="1"/>
        <rFont val="Cambria"/>
      </rPr>
      <t xml:space="preserve"> 81:163–175.</t>
    </r>
  </si>
  <si>
    <r>
      <t xml:space="preserve">Brochu CA, Bouaré M, Sissoko F, Roberts EM, O’Leary MA (2002) A dyrosaurid crocodyliform braincase from Mali. </t>
    </r>
    <r>
      <rPr>
        <i/>
        <sz val="12"/>
        <color theme="1"/>
        <rFont val="Cambria"/>
      </rPr>
      <t>J Paleontol</t>
    </r>
    <r>
      <rPr>
        <sz val="12"/>
        <color theme="1"/>
        <rFont val="Cambria"/>
      </rPr>
      <t xml:space="preserve"> 76:1060–1071.</t>
    </r>
  </si>
  <si>
    <r>
      <t xml:space="preserve">Buffetaut E (1979) </t>
    </r>
    <r>
      <rPr>
        <i/>
        <sz val="12"/>
        <color theme="1"/>
        <rFont val="Cambria"/>
      </rPr>
      <t>Sokotosuchus ianwilsoni</t>
    </r>
    <r>
      <rPr>
        <sz val="12"/>
        <color theme="1"/>
        <rFont val="Cambria"/>
      </rPr>
      <t xml:space="preserve"> and the evolution of the dyrosaurid crocodilians. </t>
    </r>
    <r>
      <rPr>
        <i/>
        <sz val="12"/>
        <color theme="1"/>
        <rFont val="Cambria"/>
      </rPr>
      <t>Niger Field Monogr</t>
    </r>
    <r>
      <rPr>
        <sz val="12"/>
        <color theme="1"/>
        <rFont val="Cambria"/>
      </rPr>
      <t xml:space="preserve"> 1:31–41.</t>
    </r>
  </si>
  <si>
    <r>
      <t xml:space="preserve">Jouve S, Bouya B, Amaghzaz M (2005) A short-snouted dyrosaurid (Crocodyliformes, Mesoeucrocodylia) from the Palaeocene of Morocco. </t>
    </r>
    <r>
      <rPr>
        <i/>
        <sz val="12"/>
        <color theme="1"/>
        <rFont val="Cambria"/>
      </rPr>
      <t>Palaeontology</t>
    </r>
    <r>
      <rPr>
        <sz val="12"/>
        <color theme="1"/>
        <rFont val="Cambria"/>
      </rPr>
      <t xml:space="preserve"> 48:359–369.</t>
    </r>
  </si>
  <si>
    <r>
      <t xml:space="preserve">Buffetaut E (1978) Les Dyrosauridae (Crocodylia, Mesosuchia) des phosphates de l’Eocène inférieur de Tunisie: </t>
    </r>
    <r>
      <rPr>
        <i/>
        <sz val="12"/>
        <color theme="1"/>
        <rFont val="Cambria"/>
      </rPr>
      <t>Dyrosaurus</t>
    </r>
    <r>
      <rPr>
        <sz val="12"/>
        <color theme="1"/>
        <rFont val="Cambria"/>
      </rPr>
      <t xml:space="preserve">, </t>
    </r>
    <r>
      <rPr>
        <i/>
        <sz val="12"/>
        <color theme="1"/>
        <rFont val="Cambria"/>
      </rPr>
      <t>Rhabdognathus</t>
    </r>
    <r>
      <rPr>
        <sz val="12"/>
        <color theme="1"/>
        <rFont val="Cambria"/>
      </rPr>
      <t xml:space="preserve">, </t>
    </r>
    <r>
      <rPr>
        <i/>
        <sz val="12"/>
        <color theme="1"/>
        <rFont val="Cambria"/>
      </rPr>
      <t>Phosphatosaurus</t>
    </r>
    <r>
      <rPr>
        <sz val="12"/>
        <color theme="1"/>
        <rFont val="Cambria"/>
      </rPr>
      <t xml:space="preserve">. </t>
    </r>
    <r>
      <rPr>
        <i/>
        <sz val="12"/>
        <color theme="1"/>
        <rFont val="Cambria"/>
      </rPr>
      <t>Géologie Méditerranéenne</t>
    </r>
    <r>
      <rPr>
        <sz val="12"/>
        <color theme="1"/>
        <rFont val="Cambria"/>
      </rPr>
      <t xml:space="preserve"> 5:237–256.</t>
    </r>
  </si>
  <si>
    <r>
      <t xml:space="preserve">Bergounioux FM (1955) Les crocodiliens fossiles des dépôts phosphatés du Sud-Tunisien. </t>
    </r>
    <r>
      <rPr>
        <i/>
        <sz val="12"/>
        <color theme="1"/>
        <rFont val="Cambria"/>
      </rPr>
      <t>Comptes Rendus Académie Sci</t>
    </r>
    <r>
      <rPr>
        <sz val="12"/>
        <color theme="1"/>
        <rFont val="Cambria"/>
      </rPr>
      <t xml:space="preserve"> 240:1917–1918.</t>
    </r>
  </si>
  <si>
    <r>
      <t xml:space="preserve">Thomas P </t>
    </r>
    <r>
      <rPr>
        <i/>
        <sz val="12"/>
        <color theme="1"/>
        <rFont val="Cambria"/>
      </rPr>
      <t>Description de quelques fossiles nouveaux ou critiques des terrains tertiares et secondaires de la Tunisie recueillis en 1885 et 1886 par M. Philippe Thomas</t>
    </r>
    <r>
      <rPr>
        <sz val="12"/>
        <color theme="1"/>
        <rFont val="Cambria"/>
      </rPr>
      <t xml:space="preserve"> (Paris).</t>
    </r>
  </si>
  <si>
    <r>
      <t xml:space="preserve">Jouve S, Iarochene M, Bouya B, Amaghzaz M (2006) New material of Argochampsa krebsi (Crocodylia: Gavialoidea) from the Lower Paleocene of the Oulad Abdoun Basin (Morocco): phylogenetic implications. </t>
    </r>
    <r>
      <rPr>
        <i/>
        <sz val="12"/>
        <color theme="1"/>
        <rFont val="Cambria"/>
      </rPr>
      <t>Geobios</t>
    </r>
    <r>
      <rPr>
        <sz val="12"/>
        <color theme="1"/>
        <rFont val="Cambria"/>
      </rPr>
      <t xml:space="preserve"> 39:817–832.</t>
    </r>
  </si>
  <si>
    <r>
      <t xml:space="preserve">Jouve S, Iarochene M, Bouya B, Amaghzaz M (2005) A new dyrosaurid crocodyliform from the Palaeocene of Morocco and a phylogenetic analysis of Dyrosauridae. </t>
    </r>
    <r>
      <rPr>
        <i/>
        <sz val="12"/>
        <color theme="1"/>
        <rFont val="Cambria"/>
      </rPr>
      <t>Acta Palaeontol Pol</t>
    </r>
    <r>
      <rPr>
        <sz val="12"/>
        <color theme="1"/>
        <rFont val="Cambria"/>
      </rPr>
      <t xml:space="preserve"> 50:581–594.</t>
    </r>
  </si>
  <si>
    <r>
      <t xml:space="preserve">Arambourg C (1952) Les vertébrés fossiles des gisements de phosphates (Maroc, Algérie, Tunisie). </t>
    </r>
    <r>
      <rPr>
        <i/>
        <sz val="12"/>
        <color theme="1"/>
        <rFont val="Cambria"/>
      </rPr>
      <t>Notes Mémoires Serv Géologique Maroc</t>
    </r>
    <r>
      <rPr>
        <sz val="12"/>
        <color theme="1"/>
        <rFont val="Cambria"/>
      </rPr>
      <t xml:space="preserve"> 92:1–372.</t>
    </r>
  </si>
  <si>
    <r>
      <t xml:space="preserve">Cope ED (1886) A contribution to the vertebrate paleontology of Brazil. </t>
    </r>
    <r>
      <rPr>
        <i/>
        <sz val="12"/>
        <color theme="1"/>
        <rFont val="Cambria"/>
      </rPr>
      <t>Proc Am Philos Soc</t>
    </r>
    <r>
      <rPr>
        <sz val="12"/>
        <color theme="1"/>
        <rFont val="Cambria"/>
      </rPr>
      <t xml:space="preserve"> 23:1–20.</t>
    </r>
  </si>
  <si>
    <r>
      <t xml:space="preserve">Hastings AK, Bloch JI, Cadena EA, Jaramillo CA (2010) A new small short-snouted dyrosaurid (Crocodylomorpha, Mesoeucrocodylia) from the Paleocene of northeastern Colombia. </t>
    </r>
    <r>
      <rPr>
        <i/>
        <sz val="12"/>
        <color theme="1"/>
        <rFont val="Cambria"/>
      </rPr>
      <t>J Vertebr Paleontol</t>
    </r>
    <r>
      <rPr>
        <sz val="12"/>
        <color theme="1"/>
        <rFont val="Cambria"/>
      </rPr>
      <t xml:space="preserve"> 30:139–162.</t>
    </r>
  </si>
  <si>
    <r>
      <t xml:space="preserve">Buffetaut E (1980) Les crocodiliens Paléogènes du Tilemsi (Mali): un aperçu systématique. </t>
    </r>
    <r>
      <rPr>
        <i/>
        <sz val="12"/>
        <color theme="1"/>
        <rFont val="Cambria"/>
      </rPr>
      <t>Palaeovertebrata Mémoire Jubil En Hommage À René Lavocat</t>
    </r>
    <r>
      <rPr>
        <sz val="12"/>
        <color theme="1"/>
        <rFont val="Cambria"/>
      </rPr>
      <t>:15–35.</t>
    </r>
  </si>
  <si>
    <r>
      <t xml:space="preserve">Dollo L (1914) Sur la découverte de Téléosauriens tertiaires au Congo. </t>
    </r>
    <r>
      <rPr>
        <i/>
        <sz val="12"/>
        <color theme="1"/>
        <rFont val="Cambria"/>
      </rPr>
      <t>Bull Académie R Belg</t>
    </r>
    <r>
      <rPr>
        <sz val="12"/>
        <color theme="1"/>
        <rFont val="Cambria"/>
      </rPr>
      <t xml:space="preserve"> 7:288–298.</t>
    </r>
  </si>
  <si>
    <r>
      <t xml:space="preserve">Jouve S, Schwarz D (2004) </t>
    </r>
    <r>
      <rPr>
        <i/>
        <sz val="12"/>
        <color theme="1"/>
        <rFont val="Cambria"/>
      </rPr>
      <t>Congosaurus bequaerti</t>
    </r>
    <r>
      <rPr>
        <sz val="12"/>
        <color theme="1"/>
        <rFont val="Cambria"/>
      </rPr>
      <t xml:space="preserve">, a Paleocene dyrosaurid (Crocodyliformes; Mesoeucrocodylia) from Landana (Angola). </t>
    </r>
    <r>
      <rPr>
        <i/>
        <sz val="12"/>
        <color theme="1"/>
        <rFont val="Cambria"/>
      </rPr>
      <t>Bull Inst R Sci Nat Belg Sci Terre</t>
    </r>
    <r>
      <rPr>
        <sz val="12"/>
        <color theme="1"/>
        <rFont val="Cambria"/>
      </rPr>
      <t xml:space="preserve"> 74:129–146.</t>
    </r>
  </si>
  <si>
    <r>
      <t xml:space="preserve">Jouve S, Bouya B, Amaghzaz M (2008) A long-snouted dyrosaurid (Crocodyliformes, Mesoeucrocodylia) from the Paleocene of Morocco: phylogenetic and palaeobiogeographic implications. </t>
    </r>
    <r>
      <rPr>
        <i/>
        <sz val="12"/>
        <color theme="1"/>
        <rFont val="Cambria"/>
      </rPr>
      <t>Palaeontology</t>
    </r>
    <r>
      <rPr>
        <sz val="12"/>
        <color theme="1"/>
        <rFont val="Cambria"/>
      </rPr>
      <t xml:space="preserve"> 51:281–294.</t>
    </r>
  </si>
  <si>
    <r>
      <t xml:space="preserve">Hastings AK, Bloch JI, Jaramillo CA (2011) A new longirostrine dyrosaurid (Crocodylomorpha, Mesoeucrocodylia) from the Paleocene of north-eastern Colombia: biogeographic and behavioural implications for new-world Dyrosauridae. </t>
    </r>
    <r>
      <rPr>
        <i/>
        <sz val="12"/>
        <color theme="1"/>
        <rFont val="Cambria"/>
      </rPr>
      <t>Palaeontology</t>
    </r>
    <r>
      <rPr>
        <sz val="12"/>
        <color theme="1"/>
        <rFont val="Cambria"/>
      </rPr>
      <t xml:space="preserve"> 54:1095–1116.</t>
    </r>
  </si>
  <si>
    <r>
      <t xml:space="preserve">Barbosa JA, Kellner AWA, Vianna MSS (2008) New dyrosaurid crocodylomorph and evidences for faunal turnover at the K-P transition in Brazil. </t>
    </r>
    <r>
      <rPr>
        <i/>
        <sz val="12"/>
        <color theme="1"/>
        <rFont val="Cambria"/>
      </rPr>
      <t>Proc R Soc B Biol Sci</t>
    </r>
    <r>
      <rPr>
        <sz val="12"/>
        <color theme="1"/>
        <rFont val="Cambria"/>
      </rPr>
      <t xml:space="preserve"> 275:1385–1391.</t>
    </r>
  </si>
  <si>
    <r>
      <t xml:space="preserve">Buffetaut E (1983) Wounds on the jaw of an Eocene mesosuchian crocodilian as possible evidence for the antiquity of crocodilian intraspecific behaviour. </t>
    </r>
    <r>
      <rPr>
        <i/>
        <sz val="12"/>
        <color theme="1"/>
        <rFont val="Cambria"/>
      </rPr>
      <t>Paläontologische Z</t>
    </r>
    <r>
      <rPr>
        <sz val="12"/>
        <color theme="1"/>
        <rFont val="Cambria"/>
      </rPr>
      <t xml:space="preserve"> 57:143–145.</t>
    </r>
  </si>
  <si>
    <t>All crocodiles</t>
  </si>
  <si>
    <t>All croc/time</t>
  </si>
  <si>
    <t>Log10(allcroc)</t>
  </si>
  <si>
    <t>FD_allcroc</t>
  </si>
  <si>
    <t>PC allcrocs</t>
  </si>
  <si>
    <t>PC allcrocs/time</t>
  </si>
  <si>
    <t>PC log10(allcroc)</t>
  </si>
  <si>
    <t>PC FD allcroc</t>
  </si>
  <si>
    <t>NM crocodiles</t>
  </si>
  <si>
    <t>NM croc/time</t>
  </si>
  <si>
    <t>Log10(Nmcroc)</t>
  </si>
  <si>
    <t>FD Nmcroc</t>
  </si>
  <si>
    <t>PC NM crocodiles</t>
  </si>
  <si>
    <t>PC NM croc/time</t>
  </si>
  <si>
    <t>PC log10(Nmcroc)</t>
  </si>
  <si>
    <t>PC FD Nmcroc</t>
  </si>
  <si>
    <t>Log_crocsphyl</t>
  </si>
  <si>
    <t>FD_crocsphyl</t>
  </si>
  <si>
    <t>NMTime_crocs</t>
  </si>
  <si>
    <t>NMLog_crocs</t>
  </si>
  <si>
    <t>NMFD_crocs</t>
  </si>
  <si>
    <t>NMTime_crocsphyl</t>
  </si>
  <si>
    <t>NMLog_crocsphyl</t>
  </si>
  <si>
    <t>NMFD_crocsphyl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</si>
  <si>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</si>
  <si>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</si>
  <si>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</si>
  <si>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</si>
  <si>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</si>
  <si>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</si>
  <si>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</si>
  <si>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</si>
  <si>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</si>
  <si>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</si>
  <si>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</si>
  <si>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</si>
  <si>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n_crocsphyl</t>
  </si>
  <si>
    <t>Time_crocsphyl</t>
  </si>
  <si>
    <t>phylogen. corr.</t>
  </si>
  <si>
    <t>phylogen. corr</t>
  </si>
  <si>
    <r>
      <t xml:space="preserve">Meyer H (1837) Mittheilungen, an Professor Bronn gerichtet. </t>
    </r>
    <r>
      <rPr>
        <i/>
        <sz val="12"/>
        <color theme="1"/>
        <rFont val="Cambria"/>
      </rPr>
      <t>Neues Jahrb Für Miner Geogn Geol Petrefakten-Kunde</t>
    </r>
    <r>
      <rPr>
        <sz val="12"/>
        <color theme="1"/>
        <rFont val="Cambria"/>
      </rPr>
      <t>:557–562.</t>
    </r>
  </si>
  <si>
    <r>
      <t xml:space="preserve">Soemmerring ST (1814) Ueber den </t>
    </r>
    <r>
      <rPr>
        <i/>
        <sz val="12"/>
        <color theme="1"/>
        <rFont val="Cambria"/>
      </rPr>
      <t>Crocodilus priscus</t>
    </r>
    <r>
      <rPr>
        <sz val="12"/>
        <color theme="1"/>
        <rFont val="Cambria"/>
      </rPr>
      <t xml:space="preserve"> oder über ein in Baiern versteint gefundenes schmalkieferigers Krokodi, Gavial der Vorwelt. </t>
    </r>
    <r>
      <rPr>
        <i/>
        <sz val="12"/>
        <color theme="1"/>
        <rFont val="Cambria"/>
      </rPr>
      <t>Denkschr Königlichen Akad Wiss Zu München</t>
    </r>
    <r>
      <rPr>
        <sz val="12"/>
        <color theme="1"/>
        <rFont val="Cambria"/>
      </rPr>
      <t xml:space="preserve"> 5.</t>
    </r>
  </si>
  <si>
    <r>
      <t xml:space="preserve">Zittel KA (1887) </t>
    </r>
    <r>
      <rPr>
        <i/>
        <sz val="12"/>
        <color theme="1"/>
        <rFont val="Cambria"/>
      </rPr>
      <t>Handbuch der Palaeontologie, Paläozoologie Band 3. Vertebrata (Pisces, Amphibia, Reptilia, Aves)</t>
    </r>
    <r>
      <rPr>
        <sz val="12"/>
        <color theme="1"/>
        <rFont val="Cambria"/>
      </rPr>
      <t xml:space="preserve"> (München und Leipzig: Oldenbourg).</t>
    </r>
  </si>
  <si>
    <r>
      <t xml:space="preserve">Soemmerring ST (1816) Ueber die </t>
    </r>
    <r>
      <rPr>
        <i/>
        <sz val="12"/>
        <color theme="1"/>
        <rFont val="Cambria"/>
      </rPr>
      <t>Lacerta gigantea</t>
    </r>
    <r>
      <rPr>
        <sz val="12"/>
        <color theme="1"/>
        <rFont val="Cambria"/>
      </rPr>
      <t xml:space="preserve"> der vorwelt. </t>
    </r>
    <r>
      <rPr>
        <i/>
        <sz val="12"/>
        <color theme="1"/>
        <rFont val="Cambria"/>
      </rPr>
      <t>Denkschr Königlichen Akad Wiss Zu München</t>
    </r>
    <r>
      <rPr>
        <sz val="12"/>
        <color theme="1"/>
        <rFont val="Cambria"/>
      </rPr>
      <t xml:space="preserve"> 6:37–59.</t>
    </r>
  </si>
  <si>
    <r>
      <t xml:space="preserve">Meyer H (1832) </t>
    </r>
    <r>
      <rPr>
        <i/>
        <sz val="12"/>
        <color theme="1"/>
        <rFont val="Cambria"/>
      </rPr>
      <t>Palaeologica zur Geschichte der Erde und ihrer Geshopfe</t>
    </r>
    <r>
      <rPr>
        <sz val="12"/>
        <color theme="1"/>
        <rFont val="Cambria"/>
      </rPr>
      <t xml:space="preserve"> (Frankfurt).</t>
    </r>
  </si>
  <si>
    <r>
      <t xml:space="preserve">Meyer H (1831) Neues fossile Reptilien aus der Ordnung der Saurier. </t>
    </r>
    <r>
      <rPr>
        <i/>
        <sz val="12"/>
        <color theme="1"/>
        <rFont val="Cambria"/>
      </rPr>
      <t>Nova Acta Acad Leopoldino-Carol Curios</t>
    </r>
    <r>
      <rPr>
        <sz val="12"/>
        <color theme="1"/>
        <rFont val="Cambria"/>
      </rPr>
      <t xml:space="preserve"> 15:173–184.</t>
    </r>
  </si>
  <si>
    <t>(99,105)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</si>
</sst>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b/>
      <sz val="10"/>
      <name val="Verdana"/>
    </font>
    <font>
      <sz val="12"/>
      <name val="Times New Roman"/>
      <family val="1"/>
    </font>
    <font>
      <sz val="10"/>
      <color indexed="10"/>
      <name val="Verdana"/>
    </font>
    <font>
      <sz val="12"/>
      <color indexed="10"/>
      <name val="Times New Roman"/>
    </font>
    <font>
      <i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rgb="FF000000"/>
      <name val="Calibri"/>
    </font>
    <font>
      <b/>
      <sz val="9"/>
      <color indexed="81"/>
      <name val="Verdana"/>
    </font>
    <font>
      <sz val="9"/>
      <color indexed="81"/>
      <name val="Verdana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mbria"/>
    </font>
    <font>
      <i/>
      <sz val="12"/>
      <color theme="1"/>
      <name val="Cambria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1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/>
    <xf numFmtId="0" fontId="8" fillId="0" borderId="0" xfId="0" quotePrefix="1" applyFont="1"/>
    <xf numFmtId="0" fontId="8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0" fillId="2" borderId="0" xfId="0" applyFill="1"/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49" fontId="11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1" fillId="0" borderId="0" xfId="0" applyFont="1" applyFill="1"/>
    <xf numFmtId="0" fontId="16" fillId="0" borderId="0" xfId="0" applyFont="1" applyAlignment="1">
      <alignment vertical="center"/>
    </xf>
    <xf numFmtId="0" fontId="0" fillId="3" borderId="0" xfId="0" applyFill="1"/>
    <xf numFmtId="0" fontId="0" fillId="4" borderId="0" xfId="0" applyFill="1"/>
    <xf numFmtId="0" fontId="18" fillId="0" borderId="0" xfId="0" applyFont="1"/>
    <xf numFmtId="0" fontId="18" fillId="0" borderId="0" xfId="0" applyFont="1" applyFill="1"/>
    <xf numFmtId="0" fontId="0" fillId="5" borderId="0" xfId="0" applyFill="1"/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tabSelected="1" topLeftCell="A197" workbookViewId="0">
      <selection activeCell="B111" sqref="B111"/>
    </sheetView>
  </sheetViews>
  <sheetFormatPr baseColWidth="10" defaultRowHeight="15" x14ac:dyDescent="0"/>
  <cols>
    <col min="1" max="1" width="29.33203125" style="15" customWidth="1"/>
    <col min="2" max="2" width="17" style="15" bestFit="1" customWidth="1"/>
    <col min="3" max="3" width="85.1640625" style="15" bestFit="1" customWidth="1"/>
    <col min="4" max="4" width="30.33203125" style="15" bestFit="1" customWidth="1"/>
    <col min="5" max="5" width="20.1640625" style="15" bestFit="1" customWidth="1"/>
    <col min="6" max="6" width="20.1640625" style="38" customWidth="1"/>
    <col min="8" max="16384" width="10.83203125" style="15"/>
  </cols>
  <sheetData>
    <row r="1" spans="1:9">
      <c r="A1" s="26" t="s">
        <v>806</v>
      </c>
      <c r="B1" s="26" t="s">
        <v>807</v>
      </c>
      <c r="C1" s="26" t="s">
        <v>808</v>
      </c>
      <c r="D1" s="26" t="s">
        <v>809</v>
      </c>
      <c r="E1" s="26" t="s">
        <v>810</v>
      </c>
      <c r="F1" s="36" t="s">
        <v>811</v>
      </c>
      <c r="H1" s="26"/>
      <c r="I1" s="26"/>
    </row>
    <row r="2" spans="1:9">
      <c r="A2" s="22" t="s">
        <v>812</v>
      </c>
      <c r="B2" s="27" t="s">
        <v>813</v>
      </c>
      <c r="C2" s="27" t="s">
        <v>814</v>
      </c>
      <c r="D2" s="27" t="s">
        <v>815</v>
      </c>
      <c r="E2" s="27" t="s">
        <v>508</v>
      </c>
      <c r="F2" s="37" t="s">
        <v>1006</v>
      </c>
      <c r="H2" s="27"/>
      <c r="I2" s="27"/>
    </row>
    <row r="3" spans="1:9">
      <c r="A3" s="22" t="s">
        <v>816</v>
      </c>
      <c r="B3" s="27" t="s">
        <v>813</v>
      </c>
      <c r="C3" s="27" t="s">
        <v>817</v>
      </c>
      <c r="D3" s="27" t="s">
        <v>815</v>
      </c>
      <c r="E3" s="27" t="s">
        <v>818</v>
      </c>
      <c r="F3" s="37" t="s">
        <v>1007</v>
      </c>
      <c r="H3" s="27"/>
      <c r="I3" s="27"/>
    </row>
    <row r="4" spans="1:9">
      <c r="A4" s="22" t="s">
        <v>819</v>
      </c>
      <c r="B4" s="27" t="s">
        <v>813</v>
      </c>
      <c r="C4" s="27" t="s">
        <v>820</v>
      </c>
      <c r="D4" s="27" t="s">
        <v>821</v>
      </c>
      <c r="E4" s="27" t="s">
        <v>508</v>
      </c>
      <c r="F4" s="37" t="s">
        <v>1008</v>
      </c>
      <c r="H4" s="27"/>
      <c r="I4" s="27"/>
    </row>
    <row r="5" spans="1:9">
      <c r="A5" s="22" t="s">
        <v>822</v>
      </c>
      <c r="B5" s="27" t="s">
        <v>813</v>
      </c>
      <c r="C5" s="27" t="s">
        <v>992</v>
      </c>
      <c r="D5" s="27" t="s">
        <v>815</v>
      </c>
      <c r="E5" s="27" t="s">
        <v>508</v>
      </c>
      <c r="F5" s="37" t="s">
        <v>1005</v>
      </c>
      <c r="H5" s="27"/>
      <c r="I5" s="27"/>
    </row>
    <row r="6" spans="1:9">
      <c r="A6" s="22" t="s">
        <v>823</v>
      </c>
      <c r="B6" s="27" t="s">
        <v>813</v>
      </c>
      <c r="C6" s="27" t="s">
        <v>824</v>
      </c>
      <c r="D6" s="27" t="s">
        <v>75</v>
      </c>
      <c r="E6" s="27" t="s">
        <v>508</v>
      </c>
      <c r="F6" s="37" t="s">
        <v>1009</v>
      </c>
      <c r="H6" s="27"/>
      <c r="I6" s="27"/>
    </row>
    <row r="7" spans="1:9">
      <c r="A7" s="22"/>
      <c r="B7" s="27"/>
      <c r="C7" s="27"/>
      <c r="D7" s="27"/>
      <c r="E7" s="27"/>
      <c r="F7" s="37"/>
      <c r="H7" s="27"/>
      <c r="I7" s="27"/>
    </row>
    <row r="8" spans="1:9">
      <c r="A8" s="22" t="s">
        <v>816</v>
      </c>
      <c r="B8" s="27" t="s">
        <v>813</v>
      </c>
      <c r="C8" s="27" t="s">
        <v>817</v>
      </c>
      <c r="D8" s="27" t="s">
        <v>76</v>
      </c>
      <c r="E8" s="27" t="s">
        <v>818</v>
      </c>
      <c r="F8" s="37" t="s">
        <v>1007</v>
      </c>
      <c r="H8" s="27"/>
      <c r="I8" s="27"/>
    </row>
    <row r="9" spans="1:9">
      <c r="A9" s="22" t="s">
        <v>825</v>
      </c>
      <c r="B9" s="27" t="s">
        <v>813</v>
      </c>
      <c r="C9" s="27" t="s">
        <v>826</v>
      </c>
      <c r="D9" s="27" t="s">
        <v>76</v>
      </c>
      <c r="E9" s="27" t="s">
        <v>756</v>
      </c>
      <c r="F9" s="37" t="s">
        <v>1010</v>
      </c>
      <c r="H9" s="27"/>
      <c r="I9" s="27"/>
    </row>
    <row r="10" spans="1:9">
      <c r="A10" s="22" t="s">
        <v>827</v>
      </c>
      <c r="B10" s="27" t="s">
        <v>813</v>
      </c>
      <c r="C10" s="27" t="s">
        <v>991</v>
      </c>
      <c r="D10" s="27" t="s">
        <v>78</v>
      </c>
      <c r="E10" s="27" t="s">
        <v>756</v>
      </c>
      <c r="F10" s="37" t="s">
        <v>1011</v>
      </c>
      <c r="H10" s="27"/>
      <c r="I10" s="27"/>
    </row>
    <row r="11" spans="1:9">
      <c r="A11" s="22" t="s">
        <v>828</v>
      </c>
      <c r="B11" s="27" t="s">
        <v>813</v>
      </c>
      <c r="C11" s="27" t="s">
        <v>990</v>
      </c>
      <c r="D11" s="27" t="s">
        <v>78</v>
      </c>
      <c r="E11" s="27" t="s">
        <v>756</v>
      </c>
      <c r="F11" s="37" t="s">
        <v>1013</v>
      </c>
      <c r="H11" s="27"/>
      <c r="I11" s="27"/>
    </row>
    <row r="12" spans="1:9">
      <c r="A12" s="22" t="s">
        <v>828</v>
      </c>
      <c r="B12" s="27" t="s">
        <v>813</v>
      </c>
      <c r="C12" s="27" t="s">
        <v>990</v>
      </c>
      <c r="D12" s="27" t="s">
        <v>79</v>
      </c>
      <c r="E12" s="27" t="s">
        <v>757</v>
      </c>
      <c r="F12" s="37" t="s">
        <v>1013</v>
      </c>
      <c r="H12" s="27"/>
      <c r="I12" s="27"/>
    </row>
    <row r="13" spans="1:9">
      <c r="A13" s="22" t="s">
        <v>829</v>
      </c>
      <c r="B13" s="27" t="s">
        <v>813</v>
      </c>
      <c r="C13" s="27" t="s">
        <v>989</v>
      </c>
      <c r="D13" s="27" t="s">
        <v>78</v>
      </c>
      <c r="E13" s="27" t="s">
        <v>756</v>
      </c>
      <c r="F13" s="37" t="s">
        <v>1008</v>
      </c>
      <c r="H13" s="27"/>
      <c r="I13" s="27"/>
    </row>
    <row r="14" spans="1:9">
      <c r="A14" s="22" t="s">
        <v>785</v>
      </c>
      <c r="B14" s="27" t="s">
        <v>813</v>
      </c>
      <c r="C14" s="27" t="s">
        <v>830</v>
      </c>
      <c r="D14" s="27" t="s">
        <v>79</v>
      </c>
      <c r="E14" s="27" t="s">
        <v>757</v>
      </c>
      <c r="F14" s="37" t="s">
        <v>1014</v>
      </c>
      <c r="H14" s="27"/>
      <c r="I14" s="27"/>
    </row>
    <row r="15" spans="1:9">
      <c r="A15" s="22" t="s">
        <v>831</v>
      </c>
      <c r="B15" s="27" t="s">
        <v>813</v>
      </c>
      <c r="C15" s="27" t="s">
        <v>988</v>
      </c>
      <c r="D15" s="27" t="s">
        <v>80</v>
      </c>
      <c r="E15" s="27" t="s">
        <v>757</v>
      </c>
      <c r="F15" s="37" t="s">
        <v>1012</v>
      </c>
      <c r="H15" s="27"/>
      <c r="I15" s="27"/>
    </row>
    <row r="16" spans="1:9">
      <c r="A16" s="22" t="s">
        <v>832</v>
      </c>
      <c r="B16" s="27" t="s">
        <v>813</v>
      </c>
      <c r="C16" s="27" t="s">
        <v>987</v>
      </c>
      <c r="D16" s="27" t="s">
        <v>80</v>
      </c>
      <c r="E16" s="27" t="s">
        <v>757</v>
      </c>
      <c r="F16" s="37" t="s">
        <v>1015</v>
      </c>
      <c r="H16" s="27"/>
      <c r="I16" s="27"/>
    </row>
    <row r="17" spans="1:9">
      <c r="A17" s="22" t="s">
        <v>833</v>
      </c>
      <c r="B17" s="27" t="s">
        <v>813</v>
      </c>
      <c r="C17" s="27" t="s">
        <v>834</v>
      </c>
      <c r="D17" s="27" t="s">
        <v>80</v>
      </c>
      <c r="E17" s="27" t="s">
        <v>757</v>
      </c>
      <c r="F17" s="37" t="s">
        <v>1016</v>
      </c>
      <c r="H17" s="27"/>
      <c r="I17" s="27"/>
    </row>
    <row r="18" spans="1:9">
      <c r="A18" s="22" t="s">
        <v>835</v>
      </c>
      <c r="B18" s="27" t="s">
        <v>813</v>
      </c>
      <c r="C18" s="27" t="s">
        <v>986</v>
      </c>
      <c r="D18" s="27" t="s">
        <v>81</v>
      </c>
      <c r="E18" s="27" t="s">
        <v>757</v>
      </c>
      <c r="F18" s="37" t="s">
        <v>1017</v>
      </c>
      <c r="H18" s="27"/>
      <c r="I18" s="27"/>
    </row>
    <row r="19" spans="1:9">
      <c r="A19" s="22" t="s">
        <v>836</v>
      </c>
      <c r="B19" s="27" t="s">
        <v>813</v>
      </c>
      <c r="C19" s="27" t="s">
        <v>985</v>
      </c>
      <c r="D19" s="27" t="s">
        <v>82</v>
      </c>
      <c r="E19" s="27" t="s">
        <v>757</v>
      </c>
      <c r="F19" s="37" t="s">
        <v>1018</v>
      </c>
      <c r="H19" s="27"/>
      <c r="I19" s="27"/>
    </row>
    <row r="20" spans="1:9">
      <c r="A20" s="22" t="s">
        <v>837</v>
      </c>
      <c r="B20" s="27" t="s">
        <v>813</v>
      </c>
      <c r="C20" s="27" t="s">
        <v>838</v>
      </c>
      <c r="D20" s="27" t="s">
        <v>79</v>
      </c>
      <c r="E20" s="27" t="s">
        <v>757</v>
      </c>
      <c r="F20" s="37" t="s">
        <v>1019</v>
      </c>
      <c r="H20" s="27"/>
      <c r="I20" s="27"/>
    </row>
    <row r="21" spans="1:9">
      <c r="A21" s="22"/>
      <c r="B21" s="27"/>
      <c r="C21" s="27"/>
      <c r="D21" s="27"/>
      <c r="E21" s="27"/>
      <c r="F21" s="37"/>
      <c r="H21" s="27"/>
      <c r="I21" s="27"/>
    </row>
    <row r="22" spans="1:9">
      <c r="A22" s="22" t="s">
        <v>839</v>
      </c>
      <c r="B22" s="27" t="s">
        <v>840</v>
      </c>
      <c r="C22" s="27" t="s">
        <v>841</v>
      </c>
      <c r="D22" s="27" t="s">
        <v>71</v>
      </c>
      <c r="E22" s="27" t="s">
        <v>508</v>
      </c>
      <c r="F22" s="37" t="s">
        <v>1020</v>
      </c>
      <c r="H22" s="27"/>
      <c r="I22" s="27"/>
    </row>
    <row r="23" spans="1:9">
      <c r="A23" s="22" t="s">
        <v>842</v>
      </c>
      <c r="B23" s="27" t="s">
        <v>840</v>
      </c>
      <c r="C23" s="27" t="s">
        <v>843</v>
      </c>
      <c r="D23" s="27" t="s">
        <v>70</v>
      </c>
      <c r="E23" s="27" t="s">
        <v>508</v>
      </c>
      <c r="F23" s="37" t="s">
        <v>1021</v>
      </c>
      <c r="H23" s="27"/>
      <c r="I23" s="27"/>
    </row>
    <row r="24" spans="1:9">
      <c r="A24" s="22" t="s">
        <v>844</v>
      </c>
      <c r="B24" s="27" t="s">
        <v>840</v>
      </c>
      <c r="C24" s="27" t="s">
        <v>981</v>
      </c>
      <c r="D24" s="27" t="s">
        <v>71</v>
      </c>
      <c r="E24" s="27" t="s">
        <v>508</v>
      </c>
      <c r="F24" s="37" t="s">
        <v>1022</v>
      </c>
      <c r="H24" s="27"/>
      <c r="I24" s="27"/>
    </row>
    <row r="25" spans="1:9">
      <c r="A25" s="22" t="s">
        <v>845</v>
      </c>
      <c r="B25" s="27" t="s">
        <v>840</v>
      </c>
      <c r="C25" s="27" t="s">
        <v>846</v>
      </c>
      <c r="D25" s="27" t="s">
        <v>70</v>
      </c>
      <c r="E25" s="27" t="s">
        <v>508</v>
      </c>
      <c r="F25" s="37" t="s">
        <v>1023</v>
      </c>
      <c r="H25" s="27"/>
      <c r="I25" s="27"/>
    </row>
    <row r="26" spans="1:9">
      <c r="A26" s="22"/>
      <c r="B26" s="27"/>
      <c r="C26" s="27"/>
      <c r="D26" s="27"/>
      <c r="E26" s="27"/>
      <c r="F26" s="37"/>
      <c r="H26" s="27"/>
      <c r="I26" s="27"/>
    </row>
    <row r="27" spans="1:9">
      <c r="A27" s="22" t="s">
        <v>847</v>
      </c>
      <c r="B27" s="27" t="s">
        <v>848</v>
      </c>
      <c r="C27" s="27" t="s">
        <v>849</v>
      </c>
      <c r="D27" s="27" t="s">
        <v>59</v>
      </c>
      <c r="E27" s="27" t="s">
        <v>124</v>
      </c>
      <c r="F27" s="37" t="s">
        <v>1024</v>
      </c>
      <c r="H27" s="27"/>
      <c r="I27" s="27"/>
    </row>
    <row r="28" spans="1:9">
      <c r="A28" s="22" t="s">
        <v>850</v>
      </c>
      <c r="B28" s="27" t="s">
        <v>848</v>
      </c>
      <c r="C28" s="27" t="s">
        <v>136</v>
      </c>
      <c r="D28" s="27" t="s">
        <v>59</v>
      </c>
      <c r="E28" s="27" t="s">
        <v>124</v>
      </c>
      <c r="F28" s="37" t="s">
        <v>1025</v>
      </c>
      <c r="H28" s="27"/>
      <c r="I28" s="27"/>
    </row>
    <row r="29" spans="1:9">
      <c r="A29" s="22" t="s">
        <v>851</v>
      </c>
      <c r="B29" s="27" t="s">
        <v>848</v>
      </c>
      <c r="C29" s="27" t="s">
        <v>984</v>
      </c>
      <c r="D29" s="27" t="s">
        <v>60</v>
      </c>
      <c r="E29" s="27" t="s">
        <v>124</v>
      </c>
      <c r="F29" s="37" t="s">
        <v>1026</v>
      </c>
      <c r="H29" s="27"/>
      <c r="I29" s="27"/>
    </row>
    <row r="30" spans="1:9">
      <c r="A30" s="22" t="s">
        <v>852</v>
      </c>
      <c r="B30" s="27" t="s">
        <v>848</v>
      </c>
      <c r="C30" s="27" t="s">
        <v>984</v>
      </c>
      <c r="D30" s="27" t="s">
        <v>60</v>
      </c>
      <c r="E30" s="27" t="s">
        <v>124</v>
      </c>
      <c r="F30" s="37" t="s">
        <v>1026</v>
      </c>
      <c r="H30" s="27"/>
      <c r="I30" s="27"/>
    </row>
    <row r="31" spans="1:9">
      <c r="A31" s="22" t="s">
        <v>853</v>
      </c>
      <c r="B31" s="27" t="s">
        <v>848</v>
      </c>
      <c r="C31" s="27" t="s">
        <v>854</v>
      </c>
      <c r="D31" s="27" t="s">
        <v>63</v>
      </c>
      <c r="E31" s="27" t="s">
        <v>124</v>
      </c>
      <c r="F31" s="37" t="s">
        <v>1027</v>
      </c>
      <c r="H31" s="27"/>
      <c r="I31" s="27"/>
    </row>
    <row r="32" spans="1:9">
      <c r="A32" s="22" t="s">
        <v>853</v>
      </c>
      <c r="B32" s="27" t="s">
        <v>848</v>
      </c>
      <c r="C32" s="27" t="s">
        <v>855</v>
      </c>
      <c r="D32" s="27" t="s">
        <v>63</v>
      </c>
      <c r="E32" s="27" t="s">
        <v>124</v>
      </c>
      <c r="F32" s="37" t="s">
        <v>1028</v>
      </c>
      <c r="H32" s="27"/>
      <c r="I32" s="27"/>
    </row>
    <row r="33" spans="1:9">
      <c r="A33" s="22" t="s">
        <v>856</v>
      </c>
      <c r="B33" s="27" t="s">
        <v>848</v>
      </c>
      <c r="C33" s="27" t="s">
        <v>857</v>
      </c>
      <c r="D33" s="27" t="s">
        <v>56</v>
      </c>
      <c r="E33" s="27" t="s">
        <v>124</v>
      </c>
      <c r="F33" s="37" t="s">
        <v>1029</v>
      </c>
      <c r="H33" s="27"/>
      <c r="I33" s="27"/>
    </row>
    <row r="34" spans="1:9">
      <c r="A34" s="22" t="s">
        <v>858</v>
      </c>
      <c r="B34" s="27" t="s">
        <v>848</v>
      </c>
      <c r="C34" s="27" t="s">
        <v>857</v>
      </c>
      <c r="D34" s="27" t="s">
        <v>56</v>
      </c>
      <c r="E34" s="27" t="s">
        <v>124</v>
      </c>
      <c r="F34" s="37" t="s">
        <v>1030</v>
      </c>
      <c r="H34" s="27"/>
      <c r="I34" s="27"/>
    </row>
    <row r="35" spans="1:9">
      <c r="A35" s="22" t="s">
        <v>859</v>
      </c>
      <c r="B35" s="27" t="s">
        <v>848</v>
      </c>
      <c r="C35" s="27" t="s">
        <v>243</v>
      </c>
      <c r="D35" s="27" t="s">
        <v>56</v>
      </c>
      <c r="E35" s="27" t="s">
        <v>124</v>
      </c>
      <c r="F35" s="37" t="s">
        <v>1031</v>
      </c>
      <c r="H35" s="27"/>
      <c r="I35" s="27"/>
    </row>
    <row r="36" spans="1:9">
      <c r="A36" s="22" t="s">
        <v>860</v>
      </c>
      <c r="B36" s="27" t="s">
        <v>848</v>
      </c>
      <c r="C36" s="27" t="s">
        <v>136</v>
      </c>
      <c r="D36" s="27" t="s">
        <v>59</v>
      </c>
      <c r="E36" s="27" t="s">
        <v>124</v>
      </c>
      <c r="F36" s="37" t="s">
        <v>1032</v>
      </c>
      <c r="H36" s="27"/>
      <c r="I36" s="27"/>
    </row>
    <row r="37" spans="1:9">
      <c r="A37" s="22" t="s">
        <v>861</v>
      </c>
      <c r="B37" s="27" t="s">
        <v>848</v>
      </c>
      <c r="C37" s="27" t="s">
        <v>862</v>
      </c>
      <c r="D37" s="27" t="s">
        <v>60</v>
      </c>
      <c r="E37" s="27" t="s">
        <v>124</v>
      </c>
      <c r="F37" s="37" t="s">
        <v>1033</v>
      </c>
      <c r="H37" s="27"/>
      <c r="I37" s="27"/>
    </row>
    <row r="38" spans="1:9">
      <c r="A38" s="22" t="s">
        <v>863</v>
      </c>
      <c r="B38" s="27" t="s">
        <v>848</v>
      </c>
      <c r="C38" s="27" t="s">
        <v>499</v>
      </c>
      <c r="D38" s="27" t="s">
        <v>56</v>
      </c>
      <c r="E38" s="27" t="s">
        <v>124</v>
      </c>
      <c r="F38" s="37" t="s">
        <v>1031</v>
      </c>
      <c r="H38" s="27"/>
      <c r="I38" s="27"/>
    </row>
    <row r="39" spans="1:9">
      <c r="A39" s="22" t="s">
        <v>864</v>
      </c>
      <c r="B39" s="27" t="s">
        <v>848</v>
      </c>
      <c r="C39" s="27" t="s">
        <v>865</v>
      </c>
      <c r="D39" s="27" t="s">
        <v>59</v>
      </c>
      <c r="E39" s="27" t="s">
        <v>124</v>
      </c>
      <c r="F39" s="37" t="s">
        <v>1034</v>
      </c>
      <c r="H39" s="27"/>
      <c r="I39" s="27"/>
    </row>
    <row r="40" spans="1:9">
      <c r="A40" s="22" t="s">
        <v>866</v>
      </c>
      <c r="B40" s="27" t="s">
        <v>848</v>
      </c>
      <c r="C40" s="27" t="s">
        <v>867</v>
      </c>
      <c r="D40" s="27" t="s">
        <v>62</v>
      </c>
      <c r="E40" s="27" t="s">
        <v>124</v>
      </c>
      <c r="F40" s="37" t="s">
        <v>1035</v>
      </c>
      <c r="H40" s="27"/>
      <c r="I40" s="27"/>
    </row>
    <row r="41" spans="1:9">
      <c r="A41" s="22" t="s">
        <v>868</v>
      </c>
      <c r="B41" s="27" t="s">
        <v>848</v>
      </c>
      <c r="C41" s="27" t="s">
        <v>869</v>
      </c>
      <c r="D41" s="27" t="s">
        <v>56</v>
      </c>
      <c r="E41" s="27" t="s">
        <v>124</v>
      </c>
      <c r="F41" s="37" t="s">
        <v>1036</v>
      </c>
      <c r="H41" s="27"/>
      <c r="I41" s="27"/>
    </row>
    <row r="42" spans="1:9">
      <c r="A42" s="27"/>
      <c r="B42" s="27"/>
      <c r="C42" s="27"/>
      <c r="D42" s="27"/>
      <c r="E42" s="27"/>
      <c r="F42" s="37"/>
      <c r="H42" s="27"/>
      <c r="I42" s="27"/>
    </row>
    <row r="43" spans="1:9">
      <c r="A43" s="22" t="s">
        <v>870</v>
      </c>
      <c r="B43" s="27" t="s">
        <v>871</v>
      </c>
      <c r="C43" s="27" t="s">
        <v>136</v>
      </c>
      <c r="D43" s="27" t="s">
        <v>59</v>
      </c>
      <c r="E43" s="27" t="s">
        <v>124</v>
      </c>
      <c r="F43" s="37" t="s">
        <v>1037</v>
      </c>
      <c r="H43" s="27"/>
      <c r="I43" s="27"/>
    </row>
    <row r="44" spans="1:9">
      <c r="A44" s="22" t="s">
        <v>872</v>
      </c>
      <c r="B44" s="27" t="s">
        <v>871</v>
      </c>
      <c r="C44" s="27" t="s">
        <v>136</v>
      </c>
      <c r="D44" s="27" t="s">
        <v>59</v>
      </c>
      <c r="E44" s="27" t="s">
        <v>124</v>
      </c>
      <c r="F44" s="37" t="s">
        <v>1038</v>
      </c>
      <c r="H44" s="27"/>
      <c r="I44" s="27"/>
    </row>
    <row r="45" spans="1:9">
      <c r="A45" s="22" t="s">
        <v>872</v>
      </c>
      <c r="B45" s="27" t="s">
        <v>871</v>
      </c>
      <c r="C45" s="27" t="s">
        <v>136</v>
      </c>
      <c r="D45" s="27" t="s">
        <v>58</v>
      </c>
      <c r="E45" s="27" t="s">
        <v>124</v>
      </c>
      <c r="F45" s="37" t="s">
        <v>1038</v>
      </c>
      <c r="H45" s="27"/>
      <c r="I45" s="27"/>
    </row>
    <row r="46" spans="1:9">
      <c r="A46" s="22" t="s">
        <v>873</v>
      </c>
      <c r="B46" s="27" t="s">
        <v>871</v>
      </c>
      <c r="C46" s="27" t="s">
        <v>862</v>
      </c>
      <c r="D46" s="27" t="s">
        <v>874</v>
      </c>
      <c r="E46" s="27" t="s">
        <v>124</v>
      </c>
      <c r="F46" s="37" t="s">
        <v>1039</v>
      </c>
      <c r="H46" s="27"/>
      <c r="I46" s="27"/>
    </row>
    <row r="47" spans="1:9">
      <c r="A47" s="22" t="s">
        <v>873</v>
      </c>
      <c r="B47" s="27" t="s">
        <v>871</v>
      </c>
      <c r="C47" s="27" t="s">
        <v>862</v>
      </c>
      <c r="D47" s="27" t="s">
        <v>875</v>
      </c>
      <c r="E47" s="27" t="s">
        <v>124</v>
      </c>
      <c r="F47" s="37" t="s">
        <v>1039</v>
      </c>
      <c r="H47" s="27"/>
      <c r="I47" s="27"/>
    </row>
    <row r="48" spans="1:9">
      <c r="A48" s="22" t="s">
        <v>876</v>
      </c>
      <c r="B48" s="27" t="s">
        <v>871</v>
      </c>
      <c r="C48" s="27" t="s">
        <v>877</v>
      </c>
      <c r="D48" s="27" t="s">
        <v>878</v>
      </c>
      <c r="E48" s="27" t="s">
        <v>124</v>
      </c>
      <c r="F48" s="37" t="s">
        <v>1040</v>
      </c>
      <c r="H48" s="27"/>
      <c r="I48" s="27"/>
    </row>
    <row r="49" spans="1:9">
      <c r="A49" s="22" t="s">
        <v>879</v>
      </c>
      <c r="B49" s="27" t="s">
        <v>871</v>
      </c>
      <c r="C49" s="27" t="s">
        <v>880</v>
      </c>
      <c r="D49" s="27" t="s">
        <v>881</v>
      </c>
      <c r="E49" s="27" t="s">
        <v>124</v>
      </c>
      <c r="F49" s="37" t="s">
        <v>1041</v>
      </c>
      <c r="H49" s="27"/>
      <c r="I49" s="27"/>
    </row>
    <row r="50" spans="1:9">
      <c r="A50" s="22" t="s">
        <v>882</v>
      </c>
      <c r="B50" s="27" t="s">
        <v>871</v>
      </c>
      <c r="C50" s="27" t="s">
        <v>728</v>
      </c>
      <c r="D50" s="27" t="s">
        <v>58</v>
      </c>
      <c r="E50" s="27" t="s">
        <v>124</v>
      </c>
      <c r="F50" s="37" t="s">
        <v>1042</v>
      </c>
      <c r="H50" s="27"/>
      <c r="I50" s="27"/>
    </row>
    <row r="51" spans="1:9">
      <c r="A51" s="22" t="s">
        <v>883</v>
      </c>
      <c r="B51" s="27" t="s">
        <v>871</v>
      </c>
      <c r="C51" s="27" t="s">
        <v>884</v>
      </c>
      <c r="D51" s="27" t="s">
        <v>60</v>
      </c>
      <c r="E51" s="27" t="s">
        <v>124</v>
      </c>
      <c r="F51" s="37" t="s">
        <v>1043</v>
      </c>
      <c r="H51" s="27"/>
      <c r="I51" s="27"/>
    </row>
    <row r="52" spans="1:9">
      <c r="A52" s="22" t="s">
        <v>885</v>
      </c>
      <c r="B52" s="27" t="s">
        <v>871</v>
      </c>
      <c r="C52" s="27" t="s">
        <v>886</v>
      </c>
      <c r="D52" s="27" t="s">
        <v>887</v>
      </c>
      <c r="E52" s="27" t="s">
        <v>124</v>
      </c>
      <c r="F52" s="37" t="s">
        <v>1044</v>
      </c>
      <c r="H52" s="27"/>
      <c r="I52" s="27"/>
    </row>
    <row r="53" spans="1:9">
      <c r="A53" s="22" t="s">
        <v>888</v>
      </c>
      <c r="B53" s="27" t="s">
        <v>871</v>
      </c>
      <c r="C53" s="27" t="s">
        <v>889</v>
      </c>
      <c r="D53" s="27" t="s">
        <v>887</v>
      </c>
      <c r="E53" s="27" t="s">
        <v>124</v>
      </c>
      <c r="F53" s="37" t="s">
        <v>1045</v>
      </c>
      <c r="H53" s="27"/>
      <c r="I53" s="27"/>
    </row>
    <row r="54" spans="1:9">
      <c r="A54" s="22" t="s">
        <v>888</v>
      </c>
      <c r="B54" s="27" t="s">
        <v>871</v>
      </c>
      <c r="C54" s="27" t="s">
        <v>243</v>
      </c>
      <c r="D54" s="27" t="s">
        <v>63</v>
      </c>
      <c r="E54" s="27" t="s">
        <v>124</v>
      </c>
      <c r="F54" s="37" t="s">
        <v>1045</v>
      </c>
      <c r="H54" s="27"/>
      <c r="I54" s="27"/>
    </row>
    <row r="55" spans="1:9">
      <c r="A55" s="22" t="s">
        <v>890</v>
      </c>
      <c r="B55" s="27" t="s">
        <v>871</v>
      </c>
      <c r="C55" s="27" t="s">
        <v>891</v>
      </c>
      <c r="D55" s="27" t="s">
        <v>887</v>
      </c>
      <c r="E55" s="27" t="s">
        <v>124</v>
      </c>
      <c r="F55" s="37" t="s">
        <v>1046</v>
      </c>
      <c r="H55" s="27"/>
      <c r="I55" s="27"/>
    </row>
    <row r="56" spans="1:9">
      <c r="A56" s="22" t="s">
        <v>890</v>
      </c>
      <c r="B56" s="27" t="s">
        <v>871</v>
      </c>
      <c r="C56" s="27" t="s">
        <v>892</v>
      </c>
      <c r="D56" s="27" t="s">
        <v>63</v>
      </c>
      <c r="E56" s="27" t="s">
        <v>124</v>
      </c>
      <c r="F56" s="37" t="s">
        <v>1047</v>
      </c>
      <c r="H56" s="27"/>
      <c r="I56" s="27"/>
    </row>
    <row r="57" spans="1:9">
      <c r="A57" s="22" t="s">
        <v>893</v>
      </c>
      <c r="B57" s="27" t="s">
        <v>871</v>
      </c>
      <c r="C57" s="27" t="s">
        <v>877</v>
      </c>
      <c r="D57" s="27" t="s">
        <v>894</v>
      </c>
      <c r="E57" s="27" t="s">
        <v>124</v>
      </c>
      <c r="F57" s="37" t="s">
        <v>1048</v>
      </c>
      <c r="H57" s="27"/>
      <c r="I57" s="27"/>
    </row>
    <row r="58" spans="1:9">
      <c r="A58" s="22" t="s">
        <v>895</v>
      </c>
      <c r="B58" s="27" t="s">
        <v>871</v>
      </c>
      <c r="C58" s="27" t="s">
        <v>896</v>
      </c>
      <c r="D58" s="27" t="s">
        <v>897</v>
      </c>
      <c r="E58" s="27" t="s">
        <v>508</v>
      </c>
      <c r="F58" s="37" t="s">
        <v>1049</v>
      </c>
      <c r="H58" s="27"/>
      <c r="I58" s="27"/>
    </row>
    <row r="59" spans="1:9">
      <c r="A59" s="22" t="s">
        <v>898</v>
      </c>
      <c r="B59" s="27" t="s">
        <v>871</v>
      </c>
      <c r="C59" s="27" t="s">
        <v>499</v>
      </c>
      <c r="D59" s="27" t="s">
        <v>878</v>
      </c>
      <c r="E59" s="27" t="s">
        <v>124</v>
      </c>
      <c r="F59" s="37" t="s">
        <v>1050</v>
      </c>
      <c r="H59" s="27"/>
      <c r="I59" s="27"/>
    </row>
    <row r="60" spans="1:9">
      <c r="A60" s="22" t="s">
        <v>899</v>
      </c>
      <c r="B60" s="27" t="s">
        <v>871</v>
      </c>
      <c r="C60" s="27" t="s">
        <v>499</v>
      </c>
      <c r="D60" s="27" t="s">
        <v>878</v>
      </c>
      <c r="E60" s="27" t="s">
        <v>124</v>
      </c>
      <c r="F60" s="37" t="s">
        <v>1060</v>
      </c>
      <c r="H60" s="27"/>
      <c r="I60" s="27"/>
    </row>
    <row r="61" spans="1:9">
      <c r="A61" s="22" t="s">
        <v>900</v>
      </c>
      <c r="B61" s="27" t="s">
        <v>871</v>
      </c>
      <c r="C61" s="27" t="s">
        <v>243</v>
      </c>
      <c r="D61" s="27" t="s">
        <v>60</v>
      </c>
      <c r="E61" s="27" t="s">
        <v>124</v>
      </c>
      <c r="F61" s="37" t="s">
        <v>1051</v>
      </c>
      <c r="H61" s="27"/>
      <c r="I61" s="27"/>
    </row>
    <row r="62" spans="1:9">
      <c r="A62" s="22" t="s">
        <v>901</v>
      </c>
      <c r="B62" s="27" t="s">
        <v>871</v>
      </c>
      <c r="C62" s="27" t="s">
        <v>902</v>
      </c>
      <c r="D62" s="27" t="s">
        <v>903</v>
      </c>
      <c r="E62" s="27" t="s">
        <v>124</v>
      </c>
      <c r="F62" s="37" t="s">
        <v>1052</v>
      </c>
      <c r="H62" s="27"/>
      <c r="I62" s="27"/>
    </row>
    <row r="63" spans="1:9">
      <c r="A63" s="22" t="s">
        <v>904</v>
      </c>
      <c r="B63" s="27" t="s">
        <v>871</v>
      </c>
      <c r="C63" s="27" t="s">
        <v>905</v>
      </c>
      <c r="D63" s="27" t="s">
        <v>906</v>
      </c>
      <c r="E63" s="27" t="s">
        <v>124</v>
      </c>
      <c r="F63" s="37" t="s">
        <v>1053</v>
      </c>
      <c r="H63" s="27"/>
      <c r="I63" s="27"/>
    </row>
    <row r="64" spans="1:9">
      <c r="A64" s="22" t="s">
        <v>907</v>
      </c>
      <c r="B64" s="27" t="s">
        <v>871</v>
      </c>
      <c r="C64" s="27" t="s">
        <v>862</v>
      </c>
      <c r="D64" s="27" t="s">
        <v>874</v>
      </c>
      <c r="E64" s="27" t="s">
        <v>124</v>
      </c>
      <c r="F64" s="37" t="s">
        <v>1054</v>
      </c>
      <c r="H64" s="27"/>
      <c r="I64" s="27"/>
    </row>
    <row r="65" spans="1:9">
      <c r="A65" s="22" t="s">
        <v>907</v>
      </c>
      <c r="B65" s="27" t="s">
        <v>871</v>
      </c>
      <c r="C65" s="27" t="s">
        <v>862</v>
      </c>
      <c r="D65" s="27" t="s">
        <v>875</v>
      </c>
      <c r="E65" s="27" t="s">
        <v>124</v>
      </c>
      <c r="F65" s="37" t="s">
        <v>1054</v>
      </c>
      <c r="H65" s="27"/>
      <c r="I65" s="27"/>
    </row>
    <row r="66" spans="1:9">
      <c r="A66" s="22" t="s">
        <v>908</v>
      </c>
      <c r="B66" s="27" t="s">
        <v>871</v>
      </c>
      <c r="C66" s="27" t="s">
        <v>909</v>
      </c>
      <c r="D66" s="27" t="s">
        <v>903</v>
      </c>
      <c r="E66" s="27" t="s">
        <v>124</v>
      </c>
      <c r="F66" s="37" t="s">
        <v>1055</v>
      </c>
      <c r="H66" s="27"/>
      <c r="I66" s="27"/>
    </row>
    <row r="67" spans="1:9">
      <c r="A67" s="22" t="s">
        <v>910</v>
      </c>
      <c r="B67" s="27" t="s">
        <v>871</v>
      </c>
      <c r="C67" s="27" t="s">
        <v>902</v>
      </c>
      <c r="D67" s="27" t="s">
        <v>903</v>
      </c>
      <c r="E67" s="27" t="s">
        <v>124</v>
      </c>
      <c r="F67" s="37" t="s">
        <v>1056</v>
      </c>
      <c r="H67" s="27"/>
      <c r="I67" s="27"/>
    </row>
    <row r="68" spans="1:9">
      <c r="A68" s="22" t="s">
        <v>911</v>
      </c>
      <c r="B68" s="27" t="s">
        <v>871</v>
      </c>
      <c r="C68" s="27" t="s">
        <v>912</v>
      </c>
      <c r="D68" s="27" t="s">
        <v>60</v>
      </c>
      <c r="E68" s="27" t="s">
        <v>124</v>
      </c>
      <c r="F68" s="37" t="s">
        <v>1057</v>
      </c>
      <c r="H68" s="27"/>
      <c r="I68" s="27"/>
    </row>
    <row r="69" spans="1:9">
      <c r="A69" s="22" t="s">
        <v>913</v>
      </c>
      <c r="B69" s="27" t="s">
        <v>871</v>
      </c>
      <c r="C69" s="27" t="s">
        <v>914</v>
      </c>
      <c r="D69" s="27" t="s">
        <v>878</v>
      </c>
      <c r="E69" s="27" t="s">
        <v>124</v>
      </c>
      <c r="F69" s="37" t="s">
        <v>1058</v>
      </c>
      <c r="H69" s="27"/>
      <c r="I69" s="27"/>
    </row>
    <row r="70" spans="1:9">
      <c r="A70" s="22" t="s">
        <v>915</v>
      </c>
      <c r="B70" s="27" t="s">
        <v>871</v>
      </c>
      <c r="C70" s="27" t="s">
        <v>914</v>
      </c>
      <c r="D70" s="27" t="s">
        <v>878</v>
      </c>
      <c r="E70" s="27" t="s">
        <v>124</v>
      </c>
      <c r="F70" s="37" t="s">
        <v>1059</v>
      </c>
      <c r="H70" s="27"/>
      <c r="I70" s="27"/>
    </row>
    <row r="71" spans="1:9">
      <c r="A71" s="22" t="s">
        <v>916</v>
      </c>
      <c r="B71" s="27" t="s">
        <v>871</v>
      </c>
      <c r="C71" s="27" t="s">
        <v>917</v>
      </c>
      <c r="D71" s="27" t="s">
        <v>878</v>
      </c>
      <c r="E71" s="27" t="s">
        <v>124</v>
      </c>
      <c r="F71" s="37" t="s">
        <v>1061</v>
      </c>
      <c r="H71" s="27"/>
      <c r="I71" s="27"/>
    </row>
    <row r="72" spans="1:9">
      <c r="A72" s="22" t="s">
        <v>918</v>
      </c>
      <c r="B72" s="27" t="s">
        <v>871</v>
      </c>
      <c r="C72" s="27" t="s">
        <v>919</v>
      </c>
      <c r="D72" s="27" t="s">
        <v>65</v>
      </c>
      <c r="E72" s="27" t="s">
        <v>508</v>
      </c>
      <c r="F72" s="37" t="s">
        <v>1062</v>
      </c>
      <c r="H72" s="27"/>
      <c r="I72" s="27"/>
    </row>
    <row r="73" spans="1:9">
      <c r="A73" s="22" t="s">
        <v>920</v>
      </c>
      <c r="B73" s="27" t="s">
        <v>871</v>
      </c>
      <c r="C73" s="27" t="s">
        <v>921</v>
      </c>
      <c r="D73" s="27" t="s">
        <v>878</v>
      </c>
      <c r="E73" s="27" t="s">
        <v>124</v>
      </c>
      <c r="F73" s="37" t="s">
        <v>1063</v>
      </c>
      <c r="H73" s="27"/>
      <c r="I73" s="27"/>
    </row>
    <row r="74" spans="1:9">
      <c r="A74" s="22" t="s">
        <v>922</v>
      </c>
      <c r="B74" s="27" t="s">
        <v>871</v>
      </c>
      <c r="C74" s="27" t="s">
        <v>923</v>
      </c>
      <c r="D74" s="27" t="s">
        <v>924</v>
      </c>
      <c r="E74" s="27" t="s">
        <v>124</v>
      </c>
      <c r="F74" s="37" t="s">
        <v>1064</v>
      </c>
      <c r="H74" s="27"/>
      <c r="I74" s="27"/>
    </row>
    <row r="75" spans="1:9">
      <c r="A75" s="22" t="s">
        <v>925</v>
      </c>
      <c r="B75" s="27" t="s">
        <v>871</v>
      </c>
      <c r="C75" s="27" t="s">
        <v>926</v>
      </c>
      <c r="D75" s="27" t="s">
        <v>927</v>
      </c>
      <c r="E75" s="27" t="s">
        <v>124</v>
      </c>
      <c r="F75" s="37" t="s">
        <v>1065</v>
      </c>
      <c r="H75" s="27"/>
      <c r="I75" s="27"/>
    </row>
    <row r="76" spans="1:9">
      <c r="A76" s="22" t="s">
        <v>928</v>
      </c>
      <c r="B76" s="27" t="s">
        <v>871</v>
      </c>
      <c r="C76" s="27" t="s">
        <v>877</v>
      </c>
      <c r="D76" s="27" t="s">
        <v>64</v>
      </c>
      <c r="E76" s="27" t="s">
        <v>124</v>
      </c>
      <c r="F76" s="37" t="s">
        <v>1066</v>
      </c>
      <c r="H76" s="28"/>
      <c r="I76" s="27"/>
    </row>
    <row r="77" spans="1:9">
      <c r="A77" s="22" t="s">
        <v>928</v>
      </c>
      <c r="B77" s="27" t="s">
        <v>871</v>
      </c>
      <c r="C77" s="27" t="s">
        <v>877</v>
      </c>
      <c r="D77" s="27" t="s">
        <v>878</v>
      </c>
      <c r="E77" s="27" t="s">
        <v>124</v>
      </c>
      <c r="F77" s="37" t="s">
        <v>1067</v>
      </c>
      <c r="H77" s="28"/>
      <c r="I77" s="27"/>
    </row>
    <row r="78" spans="1:9">
      <c r="A78" s="22" t="s">
        <v>929</v>
      </c>
      <c r="B78" s="27" t="s">
        <v>871</v>
      </c>
      <c r="C78" s="27" t="s">
        <v>930</v>
      </c>
      <c r="D78" s="27" t="s">
        <v>931</v>
      </c>
      <c r="E78" s="27" t="s">
        <v>508</v>
      </c>
      <c r="F78" s="37" t="s">
        <v>1068</v>
      </c>
      <c r="H78" s="27"/>
      <c r="I78" s="27"/>
    </row>
    <row r="79" spans="1:9">
      <c r="A79" s="22" t="s">
        <v>932</v>
      </c>
      <c r="B79" s="27" t="s">
        <v>871</v>
      </c>
      <c r="C79" s="27" t="s">
        <v>933</v>
      </c>
      <c r="D79" s="27" t="s">
        <v>934</v>
      </c>
      <c r="E79" s="27" t="s">
        <v>124</v>
      </c>
      <c r="F79" s="37" t="s">
        <v>1069</v>
      </c>
      <c r="H79" s="27"/>
      <c r="I79" s="27"/>
    </row>
    <row r="80" spans="1:9">
      <c r="A80" s="22" t="s">
        <v>935</v>
      </c>
      <c r="B80" s="27" t="s">
        <v>871</v>
      </c>
      <c r="C80" s="27" t="s">
        <v>936</v>
      </c>
      <c r="D80" s="27" t="s">
        <v>937</v>
      </c>
      <c r="E80" s="27" t="s">
        <v>124</v>
      </c>
      <c r="F80" s="37" t="s">
        <v>1070</v>
      </c>
      <c r="H80" s="27"/>
      <c r="I80" s="27"/>
    </row>
    <row r="81" spans="1:9">
      <c r="A81" s="22" t="s">
        <v>938</v>
      </c>
      <c r="B81" s="27" t="s">
        <v>871</v>
      </c>
      <c r="C81" s="27" t="s">
        <v>939</v>
      </c>
      <c r="D81" s="27" t="s">
        <v>940</v>
      </c>
      <c r="E81" s="27" t="s">
        <v>124</v>
      </c>
      <c r="F81" s="37" t="s">
        <v>1071</v>
      </c>
      <c r="H81" s="27"/>
      <c r="I81" s="27"/>
    </row>
    <row r="82" spans="1:9">
      <c r="A82" s="22"/>
      <c r="B82" s="27"/>
      <c r="C82" s="27"/>
      <c r="D82" s="27"/>
      <c r="E82" s="27"/>
      <c r="F82" s="37"/>
      <c r="H82" s="27"/>
      <c r="I82" s="27"/>
    </row>
    <row r="83" spans="1:9">
      <c r="A83" s="22" t="s">
        <v>941</v>
      </c>
      <c r="B83" s="27" t="s">
        <v>942</v>
      </c>
      <c r="C83" s="27" t="s">
        <v>993</v>
      </c>
      <c r="D83" s="27" t="s">
        <v>75</v>
      </c>
      <c r="E83" s="27" t="s">
        <v>508</v>
      </c>
      <c r="F83" s="37" t="s">
        <v>1072</v>
      </c>
      <c r="H83" s="27"/>
      <c r="I83" s="27"/>
    </row>
    <row r="84" spans="1:9">
      <c r="A84" s="22" t="s">
        <v>943</v>
      </c>
      <c r="B84" s="27" t="s">
        <v>942</v>
      </c>
      <c r="C84" s="27" t="s">
        <v>944</v>
      </c>
      <c r="D84" s="27" t="s">
        <v>75</v>
      </c>
      <c r="E84" s="27" t="s">
        <v>508</v>
      </c>
      <c r="F84" s="37" t="s">
        <v>1073</v>
      </c>
      <c r="H84" s="27"/>
      <c r="I84" s="27"/>
    </row>
    <row r="85" spans="1:9">
      <c r="A85" s="22" t="s">
        <v>945</v>
      </c>
      <c r="B85" s="27" t="s">
        <v>942</v>
      </c>
      <c r="C85" s="27" t="s">
        <v>946</v>
      </c>
      <c r="D85" s="27" t="s">
        <v>75</v>
      </c>
      <c r="E85" s="27" t="s">
        <v>508</v>
      </c>
      <c r="F85" s="37" t="s">
        <v>1074</v>
      </c>
      <c r="H85" s="27"/>
      <c r="I85" s="27"/>
    </row>
    <row r="86" spans="1:9">
      <c r="A86" s="22" t="s">
        <v>947</v>
      </c>
      <c r="B86" s="27" t="s">
        <v>942</v>
      </c>
      <c r="C86" s="27" t="s">
        <v>993</v>
      </c>
      <c r="D86" s="27" t="s">
        <v>75</v>
      </c>
      <c r="E86" s="27" t="s">
        <v>508</v>
      </c>
      <c r="F86" s="37" t="s">
        <v>1072</v>
      </c>
      <c r="H86" s="27"/>
      <c r="I86" s="27"/>
    </row>
    <row r="87" spans="1:9">
      <c r="A87" s="22" t="s">
        <v>948</v>
      </c>
      <c r="B87" s="27" t="s">
        <v>942</v>
      </c>
      <c r="C87" s="27" t="s">
        <v>949</v>
      </c>
      <c r="D87" s="27" t="s">
        <v>75</v>
      </c>
      <c r="E87" s="27" t="s">
        <v>508</v>
      </c>
      <c r="F87" s="37" t="s">
        <v>1075</v>
      </c>
      <c r="H87" s="27"/>
      <c r="I87" s="27"/>
    </row>
    <row r="88" spans="1:9">
      <c r="A88" s="22" t="s">
        <v>950</v>
      </c>
      <c r="B88" s="27" t="s">
        <v>942</v>
      </c>
      <c r="C88" s="27" t="s">
        <v>755</v>
      </c>
      <c r="D88" s="27" t="s">
        <v>75</v>
      </c>
      <c r="E88" s="27" t="s">
        <v>508</v>
      </c>
      <c r="F88" s="37" t="s">
        <v>1076</v>
      </c>
      <c r="H88" s="27"/>
      <c r="I88" s="27"/>
    </row>
    <row r="89" spans="1:9">
      <c r="A89" s="22" t="s">
        <v>941</v>
      </c>
      <c r="B89" s="27" t="s">
        <v>942</v>
      </c>
      <c r="C89" s="27" t="s">
        <v>994</v>
      </c>
      <c r="D89" s="27" t="s">
        <v>78</v>
      </c>
      <c r="E89" s="27" t="s">
        <v>756</v>
      </c>
      <c r="F89" s="37" t="s">
        <v>1077</v>
      </c>
      <c r="H89" s="27"/>
      <c r="I89" s="27"/>
    </row>
    <row r="90" spans="1:9">
      <c r="A90" s="22" t="s">
        <v>950</v>
      </c>
      <c r="B90" s="27" t="s">
        <v>942</v>
      </c>
      <c r="C90" s="27" t="s">
        <v>951</v>
      </c>
      <c r="D90" s="27" t="s">
        <v>952</v>
      </c>
      <c r="E90" s="27" t="s">
        <v>756</v>
      </c>
      <c r="F90" s="37" t="s">
        <v>1078</v>
      </c>
      <c r="H90" s="27"/>
      <c r="I90" s="27"/>
    </row>
    <row r="91" spans="1:9">
      <c r="A91" s="22" t="s">
        <v>953</v>
      </c>
      <c r="B91" s="27" t="s">
        <v>942</v>
      </c>
      <c r="C91" s="27" t="s">
        <v>954</v>
      </c>
      <c r="D91" s="27" t="s">
        <v>79</v>
      </c>
      <c r="E91" s="27" t="s">
        <v>757</v>
      </c>
      <c r="F91" s="37" t="s">
        <v>1079</v>
      </c>
      <c r="H91" s="27"/>
      <c r="I91" s="27"/>
    </row>
    <row r="92" spans="1:9">
      <c r="A92" s="22" t="s">
        <v>953</v>
      </c>
      <c r="B92" s="27" t="s">
        <v>942</v>
      </c>
      <c r="C92" s="27" t="s">
        <v>995</v>
      </c>
      <c r="D92" s="27" t="s">
        <v>955</v>
      </c>
      <c r="E92" s="27" t="s">
        <v>757</v>
      </c>
      <c r="F92" s="37" t="s">
        <v>1072</v>
      </c>
      <c r="H92" s="27"/>
      <c r="I92" s="27"/>
    </row>
    <row r="93" spans="1:9">
      <c r="A93" s="22" t="s">
        <v>956</v>
      </c>
      <c r="B93" s="27" t="s">
        <v>942</v>
      </c>
      <c r="C93" s="27" t="s">
        <v>957</v>
      </c>
      <c r="D93" s="27" t="s">
        <v>79</v>
      </c>
      <c r="E93" s="27" t="s">
        <v>757</v>
      </c>
      <c r="F93" s="37" t="s">
        <v>1080</v>
      </c>
      <c r="H93" s="27"/>
      <c r="I93" s="27"/>
    </row>
    <row r="94" spans="1:9">
      <c r="A94" s="22" t="s">
        <v>958</v>
      </c>
      <c r="B94" s="27" t="s">
        <v>942</v>
      </c>
      <c r="C94" s="27" t="s">
        <v>996</v>
      </c>
      <c r="D94" s="27" t="s">
        <v>79</v>
      </c>
      <c r="E94" s="27" t="s">
        <v>757</v>
      </c>
      <c r="F94" s="37" t="s">
        <v>1081</v>
      </c>
      <c r="H94" s="27"/>
      <c r="I94" s="27"/>
    </row>
    <row r="95" spans="1:9">
      <c r="A95" s="22" t="s">
        <v>959</v>
      </c>
      <c r="B95" s="27" t="s">
        <v>942</v>
      </c>
      <c r="C95" s="27" t="s">
        <v>997</v>
      </c>
      <c r="D95" s="27" t="s">
        <v>78</v>
      </c>
      <c r="E95" s="27" t="s">
        <v>756</v>
      </c>
      <c r="F95" s="37" t="s">
        <v>1082</v>
      </c>
      <c r="H95" s="27"/>
      <c r="I95" s="27"/>
    </row>
    <row r="96" spans="1:9">
      <c r="A96" s="22" t="s">
        <v>960</v>
      </c>
      <c r="B96" s="27" t="s">
        <v>942</v>
      </c>
      <c r="C96" s="27" t="s">
        <v>998</v>
      </c>
      <c r="D96" s="27"/>
      <c r="E96" s="27" t="s">
        <v>756</v>
      </c>
      <c r="F96" s="37" t="s">
        <v>1083</v>
      </c>
      <c r="H96" s="27"/>
      <c r="I96" s="27"/>
    </row>
    <row r="97" spans="1:9">
      <c r="A97" s="22" t="s">
        <v>961</v>
      </c>
      <c r="B97" s="27" t="s">
        <v>942</v>
      </c>
      <c r="C97" s="27" t="s">
        <v>624</v>
      </c>
      <c r="D97" s="27" t="s">
        <v>76</v>
      </c>
      <c r="E97" s="27" t="s">
        <v>756</v>
      </c>
      <c r="F97" s="37" t="s">
        <v>1084</v>
      </c>
      <c r="H97" s="27"/>
      <c r="I97" s="27"/>
    </row>
    <row r="98" spans="1:9">
      <c r="A98" s="22" t="s">
        <v>962</v>
      </c>
      <c r="B98" s="27" t="s">
        <v>942</v>
      </c>
      <c r="C98" s="27" t="s">
        <v>999</v>
      </c>
      <c r="D98" s="27" t="s">
        <v>76</v>
      </c>
      <c r="E98" s="27" t="s">
        <v>756</v>
      </c>
      <c r="F98" s="37" t="s">
        <v>1085</v>
      </c>
      <c r="H98" s="27"/>
      <c r="I98" s="27"/>
    </row>
    <row r="99" spans="1:9">
      <c r="A99" s="22" t="s">
        <v>945</v>
      </c>
      <c r="B99" s="27" t="s">
        <v>942</v>
      </c>
      <c r="C99" s="27" t="s">
        <v>1000</v>
      </c>
      <c r="D99" s="27" t="s">
        <v>78</v>
      </c>
      <c r="E99" s="27" t="s">
        <v>756</v>
      </c>
      <c r="F99" s="37" t="s">
        <v>1086</v>
      </c>
      <c r="H99" s="27"/>
      <c r="I99" s="27"/>
    </row>
    <row r="100" spans="1:9">
      <c r="A100" s="22" t="s">
        <v>945</v>
      </c>
      <c r="B100" s="27" t="s">
        <v>942</v>
      </c>
      <c r="C100" s="27" t="s">
        <v>1001</v>
      </c>
      <c r="D100" s="27" t="s">
        <v>76</v>
      </c>
      <c r="E100" s="27" t="s">
        <v>756</v>
      </c>
      <c r="F100" s="37" t="s">
        <v>1086</v>
      </c>
      <c r="H100" s="27"/>
      <c r="I100" s="27"/>
    </row>
    <row r="101" spans="1:9">
      <c r="A101" s="22" t="s">
        <v>963</v>
      </c>
      <c r="B101" s="27" t="s">
        <v>942</v>
      </c>
      <c r="C101" s="27" t="s">
        <v>964</v>
      </c>
      <c r="D101" s="27" t="s">
        <v>965</v>
      </c>
      <c r="E101" s="27" t="s">
        <v>756</v>
      </c>
      <c r="F101" s="37" t="s">
        <v>1087</v>
      </c>
      <c r="H101" s="27"/>
      <c r="I101" s="27"/>
    </row>
    <row r="102" spans="1:9">
      <c r="A102" s="22" t="s">
        <v>966</v>
      </c>
      <c r="B102" s="27" t="s">
        <v>942</v>
      </c>
      <c r="C102" s="27" t="s">
        <v>967</v>
      </c>
      <c r="D102" s="27" t="s">
        <v>77</v>
      </c>
      <c r="E102" s="27" t="s">
        <v>756</v>
      </c>
      <c r="F102" s="37" t="s">
        <v>1088</v>
      </c>
      <c r="H102" s="27"/>
      <c r="I102" s="27"/>
    </row>
    <row r="103" spans="1:9">
      <c r="A103" s="22" t="s">
        <v>968</v>
      </c>
      <c r="B103" s="27" t="s">
        <v>942</v>
      </c>
      <c r="C103" s="27" t="s">
        <v>969</v>
      </c>
      <c r="D103" s="27" t="s">
        <v>76</v>
      </c>
      <c r="E103" s="27" t="s">
        <v>756</v>
      </c>
      <c r="F103" s="37" t="s">
        <v>1089</v>
      </c>
      <c r="H103" s="27"/>
      <c r="I103" s="27"/>
    </row>
    <row r="104" spans="1:9">
      <c r="A104" s="22" t="s">
        <v>970</v>
      </c>
      <c r="B104" s="27" t="s">
        <v>942</v>
      </c>
      <c r="C104" s="27" t="s">
        <v>1002</v>
      </c>
      <c r="D104" s="27" t="s">
        <v>79</v>
      </c>
      <c r="E104" s="27" t="s">
        <v>757</v>
      </c>
      <c r="F104" s="37" t="s">
        <v>1079</v>
      </c>
      <c r="H104" s="27"/>
      <c r="I104" s="27"/>
    </row>
    <row r="105" spans="1:9">
      <c r="A105" s="22" t="s">
        <v>971</v>
      </c>
      <c r="B105" s="27" t="s">
        <v>942</v>
      </c>
      <c r="C105" s="27" t="s">
        <v>972</v>
      </c>
      <c r="D105" s="27" t="s">
        <v>965</v>
      </c>
      <c r="E105" s="27" t="s">
        <v>756</v>
      </c>
      <c r="F105" s="37" t="s">
        <v>1083</v>
      </c>
      <c r="H105" s="27"/>
      <c r="I105" s="27"/>
    </row>
    <row r="106" spans="1:9">
      <c r="A106" s="22" t="s">
        <v>947</v>
      </c>
      <c r="B106" s="27" t="s">
        <v>942</v>
      </c>
      <c r="C106" s="27" t="s">
        <v>973</v>
      </c>
      <c r="D106" s="27" t="s">
        <v>965</v>
      </c>
      <c r="E106" s="27" t="s">
        <v>756</v>
      </c>
      <c r="F106" s="37" t="s">
        <v>1083</v>
      </c>
      <c r="H106" s="27"/>
      <c r="I106" s="27"/>
    </row>
    <row r="107" spans="1:9">
      <c r="A107" s="22" t="s">
        <v>974</v>
      </c>
      <c r="B107" s="27" t="s">
        <v>942</v>
      </c>
      <c r="C107" s="27" t="s">
        <v>1003</v>
      </c>
      <c r="D107" s="27" t="s">
        <v>976</v>
      </c>
      <c r="E107" s="27" t="s">
        <v>756</v>
      </c>
      <c r="F107" s="37" t="s">
        <v>1090</v>
      </c>
      <c r="H107" s="27"/>
      <c r="I107" s="27"/>
    </row>
    <row r="108" spans="1:9">
      <c r="A108" s="22" t="s">
        <v>794</v>
      </c>
      <c r="B108" s="27" t="s">
        <v>942</v>
      </c>
      <c r="C108" s="35" t="s">
        <v>975</v>
      </c>
      <c r="D108" s="27" t="s">
        <v>976</v>
      </c>
      <c r="E108" s="27" t="s">
        <v>756</v>
      </c>
      <c r="F108" s="37" t="s">
        <v>1091</v>
      </c>
      <c r="H108" s="27"/>
      <c r="I108" s="27"/>
    </row>
    <row r="109" spans="1:9">
      <c r="A109" s="22" t="s">
        <v>977</v>
      </c>
      <c r="B109" s="27" t="s">
        <v>942</v>
      </c>
      <c r="C109" s="27" t="s">
        <v>1004</v>
      </c>
      <c r="D109" s="27" t="s">
        <v>76</v>
      </c>
      <c r="E109" s="27" t="s">
        <v>756</v>
      </c>
      <c r="F109" s="37" t="s">
        <v>1092</v>
      </c>
      <c r="H109" s="27"/>
      <c r="I109" s="27"/>
    </row>
    <row r="110" spans="1:9">
      <c r="A110" s="22" t="s">
        <v>978</v>
      </c>
      <c r="B110" s="27" t="s">
        <v>942</v>
      </c>
      <c r="C110" s="27" t="s">
        <v>972</v>
      </c>
      <c r="D110" s="27" t="s">
        <v>965</v>
      </c>
      <c r="E110" s="27" t="s">
        <v>757</v>
      </c>
      <c r="F110" s="37" t="s">
        <v>1238</v>
      </c>
      <c r="H110" s="27"/>
      <c r="I110" s="27"/>
    </row>
    <row r="111" spans="1:9">
      <c r="A111" s="27"/>
      <c r="B111" s="27"/>
      <c r="C111" s="27"/>
      <c r="D111" s="27"/>
      <c r="E111" s="27"/>
      <c r="F111" s="37"/>
      <c r="H111" s="27"/>
      <c r="I111" s="27"/>
    </row>
    <row r="113" spans="1:2">
      <c r="A113" s="39" t="s">
        <v>811</v>
      </c>
    </row>
    <row r="114" spans="1:2">
      <c r="A114" s="40"/>
      <c r="B114"/>
    </row>
    <row r="115" spans="1:2">
      <c r="A115" s="40">
        <v>1</v>
      </c>
      <c r="B115" s="40" t="s">
        <v>1093</v>
      </c>
    </row>
    <row r="116" spans="1:2">
      <c r="A116" s="40">
        <v>2</v>
      </c>
      <c r="B116" s="40" t="s">
        <v>1094</v>
      </c>
    </row>
    <row r="117" spans="1:2">
      <c r="A117" s="40">
        <v>3</v>
      </c>
      <c r="B117" s="40" t="s">
        <v>1095</v>
      </c>
    </row>
    <row r="118" spans="1:2">
      <c r="A118" s="40">
        <v>4</v>
      </c>
      <c r="B118" s="40" t="s">
        <v>1096</v>
      </c>
    </row>
    <row r="119" spans="1:2">
      <c r="A119" s="40">
        <v>5</v>
      </c>
      <c r="B119" s="40" t="s">
        <v>1097</v>
      </c>
    </row>
    <row r="120" spans="1:2">
      <c r="A120" s="40">
        <v>6</v>
      </c>
      <c r="B120" s="40" t="s">
        <v>1098</v>
      </c>
    </row>
    <row r="121" spans="1:2">
      <c r="A121" s="40">
        <v>7</v>
      </c>
      <c r="B121" s="40" t="s">
        <v>1099</v>
      </c>
    </row>
    <row r="122" spans="1:2">
      <c r="A122" s="40">
        <v>8</v>
      </c>
      <c r="B122" s="40" t="s">
        <v>1100</v>
      </c>
    </row>
    <row r="123" spans="1:2">
      <c r="A123" s="40">
        <v>9</v>
      </c>
      <c r="B123" s="40" t="s">
        <v>1101</v>
      </c>
    </row>
    <row r="124" spans="1:2">
      <c r="A124" s="40">
        <v>10</v>
      </c>
      <c r="B124" s="40" t="s">
        <v>1102</v>
      </c>
    </row>
    <row r="125" spans="1:2">
      <c r="A125" s="40">
        <v>11</v>
      </c>
      <c r="B125" s="40" t="s">
        <v>1103</v>
      </c>
    </row>
    <row r="126" spans="1:2">
      <c r="A126" s="40">
        <v>12</v>
      </c>
      <c r="B126" s="40" t="s">
        <v>1104</v>
      </c>
    </row>
    <row r="127" spans="1:2">
      <c r="A127" s="40">
        <v>13</v>
      </c>
      <c r="B127" s="40" t="s">
        <v>1105</v>
      </c>
    </row>
    <row r="128" spans="1:2">
      <c r="A128" s="40">
        <v>14</v>
      </c>
      <c r="B128" s="40" t="s">
        <v>1106</v>
      </c>
    </row>
    <row r="129" spans="1:2">
      <c r="A129" s="40">
        <v>15</v>
      </c>
      <c r="B129" s="40" t="s">
        <v>1107</v>
      </c>
    </row>
    <row r="130" spans="1:2">
      <c r="A130" s="40">
        <v>16</v>
      </c>
      <c r="B130" s="40" t="s">
        <v>1108</v>
      </c>
    </row>
    <row r="131" spans="1:2">
      <c r="A131" s="40">
        <v>17</v>
      </c>
      <c r="B131" s="40" t="s">
        <v>1109</v>
      </c>
    </row>
    <row r="132" spans="1:2">
      <c r="A132" s="40">
        <v>18</v>
      </c>
      <c r="B132" s="40" t="s">
        <v>1110</v>
      </c>
    </row>
    <row r="133" spans="1:2">
      <c r="A133" s="40">
        <v>19</v>
      </c>
      <c r="B133" s="40" t="s">
        <v>1111</v>
      </c>
    </row>
    <row r="134" spans="1:2">
      <c r="A134" s="40">
        <v>20</v>
      </c>
      <c r="B134" s="40" t="s">
        <v>1112</v>
      </c>
    </row>
    <row r="135" spans="1:2">
      <c r="A135" s="40">
        <v>21</v>
      </c>
      <c r="B135" s="40" t="s">
        <v>1113</v>
      </c>
    </row>
    <row r="136" spans="1:2">
      <c r="A136" s="40">
        <v>22</v>
      </c>
      <c r="B136" s="40" t="s">
        <v>1114</v>
      </c>
    </row>
    <row r="137" spans="1:2">
      <c r="A137" s="40">
        <v>23</v>
      </c>
      <c r="B137" s="40" t="s">
        <v>1115</v>
      </c>
    </row>
    <row r="138" spans="1:2">
      <c r="A138" s="40">
        <v>24</v>
      </c>
      <c r="B138" s="40" t="s">
        <v>1116</v>
      </c>
    </row>
    <row r="139" spans="1:2">
      <c r="A139" s="40">
        <v>25</v>
      </c>
      <c r="B139" s="40" t="s">
        <v>1117</v>
      </c>
    </row>
    <row r="140" spans="1:2">
      <c r="A140" s="40">
        <v>26</v>
      </c>
      <c r="B140" s="40" t="s">
        <v>1233</v>
      </c>
    </row>
    <row r="141" spans="1:2">
      <c r="A141" s="40">
        <v>27</v>
      </c>
      <c r="B141" s="40" t="s">
        <v>1118</v>
      </c>
    </row>
    <row r="142" spans="1:2">
      <c r="A142" s="40">
        <v>28</v>
      </c>
      <c r="B142" s="40" t="s">
        <v>1119</v>
      </c>
    </row>
    <row r="143" spans="1:2">
      <c r="A143" s="40">
        <v>29</v>
      </c>
      <c r="B143" s="40" t="s">
        <v>1120</v>
      </c>
    </row>
    <row r="144" spans="1:2">
      <c r="A144" s="40">
        <v>30</v>
      </c>
      <c r="B144" s="40" t="s">
        <v>1121</v>
      </c>
    </row>
    <row r="145" spans="1:2">
      <c r="A145" s="40">
        <v>31</v>
      </c>
      <c r="B145" s="40" t="s">
        <v>1122</v>
      </c>
    </row>
    <row r="146" spans="1:2">
      <c r="A146" s="40">
        <v>32</v>
      </c>
      <c r="B146" s="40" t="s">
        <v>1123</v>
      </c>
    </row>
    <row r="147" spans="1:2">
      <c r="A147" s="40">
        <v>33</v>
      </c>
      <c r="B147" s="40" t="s">
        <v>1124</v>
      </c>
    </row>
    <row r="148" spans="1:2">
      <c r="A148" s="40">
        <v>34</v>
      </c>
      <c r="B148" s="40" t="s">
        <v>1125</v>
      </c>
    </row>
    <row r="149" spans="1:2">
      <c r="A149" s="40">
        <v>35</v>
      </c>
      <c r="B149" s="40" t="s">
        <v>1126</v>
      </c>
    </row>
    <row r="150" spans="1:2">
      <c r="A150" s="40">
        <v>36</v>
      </c>
      <c r="B150" s="40" t="s">
        <v>1232</v>
      </c>
    </row>
    <row r="151" spans="1:2">
      <c r="A151" s="40">
        <v>37</v>
      </c>
      <c r="B151" s="40" t="s">
        <v>1127</v>
      </c>
    </row>
    <row r="152" spans="1:2">
      <c r="A152" s="40">
        <v>38</v>
      </c>
      <c r="B152" s="40" t="s">
        <v>1128</v>
      </c>
    </row>
    <row r="153" spans="1:2">
      <c r="A153" s="40">
        <v>39</v>
      </c>
      <c r="B153" s="40" t="s">
        <v>1129</v>
      </c>
    </row>
    <row r="154" spans="1:2">
      <c r="A154" s="40">
        <v>40</v>
      </c>
      <c r="B154" s="40" t="s">
        <v>1130</v>
      </c>
    </row>
    <row r="155" spans="1:2">
      <c r="A155" s="40">
        <v>41</v>
      </c>
      <c r="B155" s="40" t="s">
        <v>1131</v>
      </c>
    </row>
    <row r="156" spans="1:2">
      <c r="A156" s="40">
        <v>42</v>
      </c>
      <c r="B156" s="40" t="s">
        <v>1132</v>
      </c>
    </row>
    <row r="157" spans="1:2">
      <c r="A157" s="40">
        <v>43</v>
      </c>
      <c r="B157" s="40" t="s">
        <v>1133</v>
      </c>
    </row>
    <row r="158" spans="1:2">
      <c r="A158" s="40">
        <v>44</v>
      </c>
      <c r="B158" s="40" t="s">
        <v>1134</v>
      </c>
    </row>
    <row r="159" spans="1:2">
      <c r="A159" s="40">
        <v>45</v>
      </c>
      <c r="B159" s="40" t="s">
        <v>1135</v>
      </c>
    </row>
    <row r="160" spans="1:2">
      <c r="A160" s="40">
        <v>46</v>
      </c>
      <c r="B160" s="40" t="s">
        <v>1136</v>
      </c>
    </row>
    <row r="161" spans="1:2">
      <c r="A161" s="40">
        <v>47</v>
      </c>
      <c r="B161" s="40" t="s">
        <v>1137</v>
      </c>
    </row>
    <row r="162" spans="1:2">
      <c r="A162" s="40">
        <v>48</v>
      </c>
      <c r="B162" s="40" t="s">
        <v>1138</v>
      </c>
    </row>
    <row r="163" spans="1:2">
      <c r="A163" s="40">
        <v>49</v>
      </c>
      <c r="B163" s="40" t="s">
        <v>1139</v>
      </c>
    </row>
    <row r="164" spans="1:2">
      <c r="A164" s="40">
        <v>50</v>
      </c>
      <c r="B164" s="40" t="s">
        <v>1140</v>
      </c>
    </row>
    <row r="165" spans="1:2">
      <c r="A165" s="40">
        <v>51</v>
      </c>
      <c r="B165" s="40" t="s">
        <v>1141</v>
      </c>
    </row>
    <row r="166" spans="1:2">
      <c r="A166" s="40">
        <v>52</v>
      </c>
      <c r="B166" s="40" t="s">
        <v>1142</v>
      </c>
    </row>
    <row r="167" spans="1:2">
      <c r="A167" s="40">
        <v>53</v>
      </c>
      <c r="B167" s="40" t="s">
        <v>1143</v>
      </c>
    </row>
    <row r="168" spans="1:2">
      <c r="A168" s="40">
        <v>54</v>
      </c>
      <c r="B168" s="40" t="s">
        <v>1144</v>
      </c>
    </row>
    <row r="169" spans="1:2">
      <c r="A169" s="40">
        <v>55</v>
      </c>
      <c r="B169" s="40" t="s">
        <v>1145</v>
      </c>
    </row>
    <row r="170" spans="1:2">
      <c r="A170" s="40">
        <v>56</v>
      </c>
      <c r="B170" s="40" t="s">
        <v>1146</v>
      </c>
    </row>
    <row r="171" spans="1:2">
      <c r="A171" s="40">
        <v>57</v>
      </c>
      <c r="B171" s="40" t="s">
        <v>1147</v>
      </c>
    </row>
    <row r="172" spans="1:2">
      <c r="A172" s="40">
        <v>58</v>
      </c>
      <c r="B172" s="40" t="s">
        <v>1148</v>
      </c>
    </row>
    <row r="173" spans="1:2">
      <c r="A173" s="40">
        <v>59</v>
      </c>
      <c r="B173" s="40" t="s">
        <v>1149</v>
      </c>
    </row>
    <row r="174" spans="1:2">
      <c r="A174" s="40">
        <v>60</v>
      </c>
      <c r="B174" s="40" t="s">
        <v>1150</v>
      </c>
    </row>
    <row r="175" spans="1:2">
      <c r="A175" s="40">
        <v>61</v>
      </c>
      <c r="B175" s="40" t="s">
        <v>1151</v>
      </c>
    </row>
    <row r="176" spans="1:2">
      <c r="A176" s="40">
        <v>62</v>
      </c>
      <c r="B176" s="40" t="s">
        <v>1234</v>
      </c>
    </row>
    <row r="177" spans="1:2">
      <c r="A177" s="40">
        <v>63</v>
      </c>
      <c r="B177" s="40" t="s">
        <v>1235</v>
      </c>
    </row>
    <row r="178" spans="1:2">
      <c r="A178" s="40">
        <v>64</v>
      </c>
      <c r="B178" s="40" t="s">
        <v>1152</v>
      </c>
    </row>
    <row r="179" spans="1:2">
      <c r="A179" s="40">
        <v>65</v>
      </c>
      <c r="B179" s="40" t="s">
        <v>1153</v>
      </c>
    </row>
    <row r="180" spans="1:2">
      <c r="A180" s="40">
        <v>66</v>
      </c>
      <c r="B180" s="40" t="s">
        <v>1154</v>
      </c>
    </row>
    <row r="181" spans="1:2">
      <c r="A181" s="40">
        <v>67</v>
      </c>
      <c r="B181" s="40" t="s">
        <v>1155</v>
      </c>
    </row>
    <row r="182" spans="1:2">
      <c r="A182" s="40">
        <v>68</v>
      </c>
      <c r="B182" s="40" t="s">
        <v>1236</v>
      </c>
    </row>
    <row r="183" spans="1:2">
      <c r="A183" s="40">
        <v>69</v>
      </c>
      <c r="B183" s="40" t="s">
        <v>1156</v>
      </c>
    </row>
    <row r="184" spans="1:2">
      <c r="A184" s="40">
        <v>70</v>
      </c>
      <c r="B184" s="40" t="s">
        <v>1157</v>
      </c>
    </row>
    <row r="185" spans="1:2">
      <c r="A185" s="40">
        <v>71</v>
      </c>
      <c r="B185" s="40" t="s">
        <v>1237</v>
      </c>
    </row>
    <row r="186" spans="1:2">
      <c r="A186" s="40">
        <v>72</v>
      </c>
      <c r="B186" s="40" t="s">
        <v>1158</v>
      </c>
    </row>
    <row r="187" spans="1:2">
      <c r="A187" s="40">
        <v>73</v>
      </c>
      <c r="B187" s="40" t="s">
        <v>1159</v>
      </c>
    </row>
    <row r="188" spans="1:2">
      <c r="A188" s="40">
        <v>74</v>
      </c>
      <c r="B188" s="40" t="s">
        <v>1160</v>
      </c>
    </row>
    <row r="189" spans="1:2">
      <c r="A189" s="40">
        <v>75</v>
      </c>
      <c r="B189" s="40" t="s">
        <v>1161</v>
      </c>
    </row>
    <row r="190" spans="1:2">
      <c r="A190" s="40">
        <v>76</v>
      </c>
      <c r="B190" s="40" t="s">
        <v>1162</v>
      </c>
    </row>
    <row r="191" spans="1:2">
      <c r="A191" s="40">
        <v>77</v>
      </c>
      <c r="B191" s="40" t="s">
        <v>1163</v>
      </c>
    </row>
    <row r="192" spans="1:2">
      <c r="A192" s="40">
        <v>78</v>
      </c>
      <c r="B192" s="40" t="s">
        <v>1164</v>
      </c>
    </row>
    <row r="193" spans="1:2">
      <c r="A193" s="40">
        <v>79</v>
      </c>
      <c r="B193" s="40" t="s">
        <v>1165</v>
      </c>
    </row>
    <row r="194" spans="1:2">
      <c r="A194" s="40">
        <v>80</v>
      </c>
      <c r="B194" s="40" t="s">
        <v>1166</v>
      </c>
    </row>
    <row r="195" spans="1:2">
      <c r="A195" s="40">
        <v>81</v>
      </c>
      <c r="B195" s="40" t="s">
        <v>1167</v>
      </c>
    </row>
    <row r="196" spans="1:2">
      <c r="A196" s="40">
        <v>82</v>
      </c>
      <c r="B196" s="40" t="s">
        <v>1168</v>
      </c>
    </row>
    <row r="197" spans="1:2">
      <c r="A197" s="40">
        <v>83</v>
      </c>
      <c r="B197" s="40" t="s">
        <v>1169</v>
      </c>
    </row>
    <row r="198" spans="1:2">
      <c r="A198" s="40">
        <v>84</v>
      </c>
      <c r="B198" s="40" t="s">
        <v>1170</v>
      </c>
    </row>
    <row r="199" spans="1:2">
      <c r="A199" s="40">
        <v>85</v>
      </c>
      <c r="B199" s="40" t="s">
        <v>1171</v>
      </c>
    </row>
    <row r="200" spans="1:2">
      <c r="A200" s="40">
        <v>86</v>
      </c>
      <c r="B200" s="40" t="s">
        <v>1172</v>
      </c>
    </row>
    <row r="201" spans="1:2">
      <c r="A201" s="40">
        <v>87</v>
      </c>
      <c r="B201" s="40" t="s">
        <v>1173</v>
      </c>
    </row>
    <row r="202" spans="1:2">
      <c r="A202" s="40">
        <v>88</v>
      </c>
      <c r="B202" s="40" t="s">
        <v>1174</v>
      </c>
    </row>
    <row r="203" spans="1:2">
      <c r="A203" s="40">
        <v>89</v>
      </c>
      <c r="B203" s="40" t="s">
        <v>1175</v>
      </c>
    </row>
    <row r="204" spans="1:2">
      <c r="A204" s="40">
        <v>90</v>
      </c>
      <c r="B204" s="40" t="s">
        <v>1176</v>
      </c>
    </row>
    <row r="205" spans="1:2">
      <c r="A205" s="40">
        <v>91</v>
      </c>
      <c r="B205" s="40" t="s">
        <v>1177</v>
      </c>
    </row>
    <row r="206" spans="1:2">
      <c r="A206" s="40">
        <v>92</v>
      </c>
      <c r="B206" s="40" t="s">
        <v>1178</v>
      </c>
    </row>
    <row r="207" spans="1:2">
      <c r="A207" s="40">
        <v>93</v>
      </c>
      <c r="B207" s="40" t="s">
        <v>1179</v>
      </c>
    </row>
    <row r="208" spans="1:2">
      <c r="A208" s="40">
        <v>94</v>
      </c>
      <c r="B208" s="40" t="s">
        <v>1180</v>
      </c>
    </row>
    <row r="209" spans="1:2">
      <c r="A209" s="40">
        <v>95</v>
      </c>
      <c r="B209" s="40" t="s">
        <v>1181</v>
      </c>
    </row>
    <row r="210" spans="1:2">
      <c r="A210" s="40">
        <v>96</v>
      </c>
      <c r="B210" s="40" t="s">
        <v>1182</v>
      </c>
    </row>
    <row r="211" spans="1:2">
      <c r="A211" s="40">
        <v>97</v>
      </c>
      <c r="B211" s="40" t="s">
        <v>1183</v>
      </c>
    </row>
    <row r="212" spans="1:2">
      <c r="A212" s="40">
        <v>98</v>
      </c>
      <c r="B212" s="40" t="s">
        <v>1184</v>
      </c>
    </row>
    <row r="213" spans="1:2">
      <c r="A213" s="40">
        <v>99</v>
      </c>
      <c r="B213" s="40" t="s">
        <v>1185</v>
      </c>
    </row>
    <row r="214" spans="1:2">
      <c r="A214" s="40">
        <v>100</v>
      </c>
      <c r="B214" s="40" t="s">
        <v>1186</v>
      </c>
    </row>
    <row r="215" spans="1:2">
      <c r="A215" s="40">
        <v>101</v>
      </c>
      <c r="B215" s="40" t="s">
        <v>1187</v>
      </c>
    </row>
    <row r="216" spans="1:2">
      <c r="A216" s="40">
        <v>102</v>
      </c>
      <c r="B216" s="40" t="s">
        <v>1188</v>
      </c>
    </row>
    <row r="217" spans="1:2">
      <c r="A217" s="40">
        <v>103</v>
      </c>
      <c r="B217" s="40" t="s">
        <v>1189</v>
      </c>
    </row>
    <row r="218" spans="1:2">
      <c r="A218" s="40">
        <v>104</v>
      </c>
      <c r="B218" s="40" t="s">
        <v>1190</v>
      </c>
    </row>
    <row r="219" spans="1:2">
      <c r="A219" s="40">
        <v>105</v>
      </c>
      <c r="B219" s="40" t="s">
        <v>1191</v>
      </c>
    </row>
    <row r="220" spans="1:2">
      <c r="A220" s="40"/>
      <c r="B22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"/>
  <sheetViews>
    <sheetView workbookViewId="0">
      <selection activeCell="A9" sqref="A9:XFD9"/>
    </sheetView>
  </sheetViews>
  <sheetFormatPr baseColWidth="10" defaultRowHeight="15" x14ac:dyDescent="0"/>
  <cols>
    <col min="1" max="1" width="26" bestFit="1" customWidth="1"/>
    <col min="2" max="3" width="10.83203125" style="2"/>
    <col min="4" max="4" width="16.33203125" style="2" bestFit="1" customWidth="1"/>
    <col min="5" max="8" width="10.83203125" style="2"/>
    <col min="10" max="10" width="14.1640625" style="2" bestFit="1" customWidth="1"/>
    <col min="11" max="11" width="17" style="2" bestFit="1" customWidth="1"/>
    <col min="12" max="14" width="10.83203125" style="2"/>
    <col min="28" max="28" width="10.83203125" style="15"/>
  </cols>
  <sheetData>
    <row r="1" spans="1:32" s="2" customFormat="1">
      <c r="A1" s="2" t="s">
        <v>980</v>
      </c>
      <c r="B1" s="2">
        <v>0</v>
      </c>
      <c r="C1" s="2">
        <v>0</v>
      </c>
      <c r="D1" s="2">
        <v>0</v>
      </c>
      <c r="E1" s="2">
        <v>5</v>
      </c>
      <c r="F1" s="2">
        <v>0</v>
      </c>
      <c r="G1" s="2">
        <v>2</v>
      </c>
      <c r="H1" s="2">
        <v>7</v>
      </c>
      <c r="I1" s="2">
        <v>11</v>
      </c>
      <c r="J1" s="2">
        <v>3</v>
      </c>
      <c r="K1" s="2">
        <v>8</v>
      </c>
      <c r="L1" s="2">
        <v>13</v>
      </c>
      <c r="M1" s="2">
        <v>2</v>
      </c>
      <c r="N1" s="2">
        <v>3</v>
      </c>
      <c r="O1" s="2">
        <v>0</v>
      </c>
      <c r="P1" s="2">
        <v>0</v>
      </c>
      <c r="Q1" s="2">
        <v>0</v>
      </c>
      <c r="R1" s="2">
        <v>0</v>
      </c>
      <c r="S1" s="2">
        <v>2</v>
      </c>
      <c r="T1" s="2">
        <v>2</v>
      </c>
      <c r="U1" s="2">
        <v>0</v>
      </c>
      <c r="V1" s="2">
        <v>0</v>
      </c>
      <c r="W1" s="2">
        <v>0</v>
      </c>
      <c r="X1" s="2">
        <v>11</v>
      </c>
      <c r="Y1" s="2">
        <v>8</v>
      </c>
      <c r="Z1" s="2">
        <v>3</v>
      </c>
      <c r="AA1" s="2">
        <v>6</v>
      </c>
      <c r="AB1" s="19">
        <v>7</v>
      </c>
      <c r="AC1" s="2">
        <v>3</v>
      </c>
      <c r="AD1" s="2">
        <v>1</v>
      </c>
      <c r="AE1" s="2">
        <v>1</v>
      </c>
      <c r="AF1" s="2">
        <v>0</v>
      </c>
    </row>
    <row r="2" spans="1:32">
      <c r="A2" s="2" t="s">
        <v>982</v>
      </c>
    </row>
    <row r="3" spans="1:32" s="19" customFormat="1">
      <c r="B3" s="18" t="s">
        <v>53</v>
      </c>
      <c r="C3" s="18" t="s">
        <v>54</v>
      </c>
      <c r="D3" s="18" t="s">
        <v>55</v>
      </c>
      <c r="E3" s="18" t="s">
        <v>56</v>
      </c>
      <c r="F3" s="18" t="s">
        <v>57</v>
      </c>
      <c r="G3" s="18" t="s">
        <v>58</v>
      </c>
      <c r="H3" s="18" t="s">
        <v>59</v>
      </c>
      <c r="I3" s="18" t="s">
        <v>60</v>
      </c>
      <c r="J3" s="18" t="s">
        <v>61</v>
      </c>
      <c r="K3" s="18" t="s">
        <v>62</v>
      </c>
      <c r="L3" s="18" t="s">
        <v>63</v>
      </c>
      <c r="M3" s="18" t="s">
        <v>64</v>
      </c>
      <c r="N3" s="18" t="s">
        <v>65</v>
      </c>
      <c r="O3" s="18" t="s">
        <v>66</v>
      </c>
      <c r="P3" s="18" t="s">
        <v>67</v>
      </c>
      <c r="Q3" s="18" t="s">
        <v>68</v>
      </c>
      <c r="R3" s="18" t="s">
        <v>69</v>
      </c>
      <c r="S3" s="18" t="s">
        <v>70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76</v>
      </c>
      <c r="Z3" s="18" t="s">
        <v>77</v>
      </c>
      <c r="AA3" s="18" t="s">
        <v>78</v>
      </c>
      <c r="AB3" s="18" t="s">
        <v>79</v>
      </c>
      <c r="AC3" s="18" t="s">
        <v>80</v>
      </c>
      <c r="AD3" s="18" t="s">
        <v>81</v>
      </c>
      <c r="AE3" s="18" t="s">
        <v>82</v>
      </c>
      <c r="AF3" s="18" t="s">
        <v>83</v>
      </c>
    </row>
    <row r="4" spans="1:32">
      <c r="A4" s="22" t="s">
        <v>856</v>
      </c>
      <c r="E4" s="2" t="s">
        <v>760</v>
      </c>
    </row>
    <row r="5" spans="1:32">
      <c r="A5" s="22" t="s">
        <v>858</v>
      </c>
      <c r="E5" s="2" t="s">
        <v>760</v>
      </c>
    </row>
    <row r="6" spans="1:32">
      <c r="A6" s="22" t="s">
        <v>859</v>
      </c>
      <c r="E6" s="2" t="s">
        <v>760</v>
      </c>
    </row>
    <row r="7" spans="1:32">
      <c r="A7" s="22" t="s">
        <v>863</v>
      </c>
      <c r="E7" s="2" t="s">
        <v>760</v>
      </c>
    </row>
    <row r="8" spans="1:32">
      <c r="A8" s="22" t="s">
        <v>868</v>
      </c>
      <c r="E8" s="2" t="s">
        <v>760</v>
      </c>
    </row>
    <row r="9" spans="1:32">
      <c r="A9" s="22" t="s">
        <v>847</v>
      </c>
      <c r="H9" s="2" t="s">
        <v>760</v>
      </c>
    </row>
    <row r="10" spans="1:32">
      <c r="A10" s="22" t="s">
        <v>850</v>
      </c>
      <c r="H10" s="2" t="s">
        <v>760</v>
      </c>
    </row>
    <row r="11" spans="1:32">
      <c r="A11" s="22" t="s">
        <v>860</v>
      </c>
      <c r="H11" s="2" t="s">
        <v>760</v>
      </c>
    </row>
    <row r="12" spans="1:32">
      <c r="A12" s="22" t="s">
        <v>864</v>
      </c>
      <c r="H12" s="2" t="s">
        <v>760</v>
      </c>
    </row>
    <row r="13" spans="1:32">
      <c r="A13" s="22" t="s">
        <v>870</v>
      </c>
      <c r="H13" s="2" t="s">
        <v>760</v>
      </c>
    </row>
    <row r="14" spans="1:32">
      <c r="A14" s="22" t="s">
        <v>872</v>
      </c>
      <c r="G14" s="2" t="s">
        <v>760</v>
      </c>
      <c r="H14" s="2" t="s">
        <v>760</v>
      </c>
    </row>
    <row r="15" spans="1:32">
      <c r="A15" s="22" t="s">
        <v>882</v>
      </c>
      <c r="G15" s="2" t="s">
        <v>760</v>
      </c>
    </row>
    <row r="16" spans="1:32">
      <c r="A16" s="22" t="s">
        <v>932</v>
      </c>
      <c r="H16" s="2" t="s">
        <v>760</v>
      </c>
    </row>
    <row r="17" spans="1:14">
      <c r="A17" s="22" t="s">
        <v>851</v>
      </c>
      <c r="I17" s="2" t="s">
        <v>760</v>
      </c>
      <c r="L17"/>
      <c r="M17"/>
      <c r="N17"/>
    </row>
    <row r="18" spans="1:14">
      <c r="A18" s="22" t="s">
        <v>852</v>
      </c>
      <c r="I18" s="2" t="s">
        <v>760</v>
      </c>
      <c r="L18"/>
      <c r="M18"/>
      <c r="N18"/>
    </row>
    <row r="19" spans="1:14">
      <c r="A19" s="22" t="s">
        <v>861</v>
      </c>
      <c r="I19" s="2" t="s">
        <v>760</v>
      </c>
      <c r="L19"/>
      <c r="M19"/>
      <c r="N19"/>
    </row>
    <row r="20" spans="1:14">
      <c r="A20" s="22" t="s">
        <v>873</v>
      </c>
      <c r="I20" s="2" t="s">
        <v>760</v>
      </c>
      <c r="L20"/>
      <c r="M20"/>
      <c r="N20"/>
    </row>
    <row r="21" spans="1:14">
      <c r="A21" s="22" t="s">
        <v>879</v>
      </c>
      <c r="I21" s="2" t="s">
        <v>760</v>
      </c>
      <c r="L21"/>
      <c r="M21"/>
      <c r="N21"/>
    </row>
    <row r="22" spans="1:14">
      <c r="A22" s="22" t="s">
        <v>883</v>
      </c>
      <c r="I22" s="2" t="s">
        <v>760</v>
      </c>
      <c r="L22"/>
      <c r="M22"/>
      <c r="N22"/>
    </row>
    <row r="23" spans="1:14">
      <c r="A23" s="22" t="s">
        <v>900</v>
      </c>
      <c r="I23" s="2" t="s">
        <v>760</v>
      </c>
      <c r="L23"/>
      <c r="M23"/>
      <c r="N23"/>
    </row>
    <row r="24" spans="1:14">
      <c r="A24" s="22" t="s">
        <v>904</v>
      </c>
      <c r="I24" s="2" t="s">
        <v>760</v>
      </c>
      <c r="L24"/>
      <c r="M24"/>
      <c r="N24"/>
    </row>
    <row r="25" spans="1:14">
      <c r="A25" s="22" t="s">
        <v>907</v>
      </c>
      <c r="I25" s="2" t="s">
        <v>760</v>
      </c>
      <c r="L25"/>
      <c r="M25"/>
      <c r="N25"/>
    </row>
    <row r="26" spans="1:14">
      <c r="A26" s="22" t="s">
        <v>911</v>
      </c>
      <c r="I26" s="2" t="s">
        <v>760</v>
      </c>
      <c r="L26"/>
      <c r="M26"/>
      <c r="N26"/>
    </row>
    <row r="27" spans="1:14">
      <c r="A27" s="22" t="s">
        <v>938</v>
      </c>
      <c r="I27" s="2" t="s">
        <v>760</v>
      </c>
      <c r="L27"/>
      <c r="M27"/>
      <c r="N27"/>
    </row>
    <row r="28" spans="1:14">
      <c r="A28" s="22" t="s">
        <v>907</v>
      </c>
      <c r="J28" s="2" t="s">
        <v>760</v>
      </c>
      <c r="L28"/>
      <c r="M28"/>
      <c r="N28"/>
    </row>
    <row r="29" spans="1:14">
      <c r="A29" s="22" t="s">
        <v>873</v>
      </c>
      <c r="J29" s="2" t="s">
        <v>760</v>
      </c>
      <c r="L29"/>
      <c r="M29"/>
      <c r="N29"/>
    </row>
    <row r="30" spans="1:14">
      <c r="A30" s="22" t="s">
        <v>935</v>
      </c>
      <c r="J30" s="2" t="s">
        <v>760</v>
      </c>
      <c r="L30"/>
      <c r="M30"/>
      <c r="N30"/>
    </row>
    <row r="31" spans="1:14">
      <c r="A31" s="22" t="s">
        <v>866</v>
      </c>
      <c r="K31" s="2" t="s">
        <v>760</v>
      </c>
      <c r="L31"/>
      <c r="M31"/>
      <c r="N31"/>
    </row>
    <row r="32" spans="1:14">
      <c r="A32" s="22" t="s">
        <v>901</v>
      </c>
      <c r="K32" s="2" t="s">
        <v>760</v>
      </c>
      <c r="L32"/>
      <c r="M32"/>
      <c r="N32"/>
    </row>
    <row r="33" spans="1:14">
      <c r="A33" s="22" t="s">
        <v>908</v>
      </c>
      <c r="K33" s="2" t="s">
        <v>760</v>
      </c>
      <c r="N33"/>
    </row>
    <row r="34" spans="1:14">
      <c r="A34" s="22" t="s">
        <v>910</v>
      </c>
      <c r="K34" s="2" t="s">
        <v>760</v>
      </c>
      <c r="N34"/>
    </row>
    <row r="35" spans="1:14">
      <c r="A35" s="22" t="s">
        <v>885</v>
      </c>
      <c r="K35" s="2" t="s">
        <v>760</v>
      </c>
      <c r="N35"/>
    </row>
    <row r="36" spans="1:14">
      <c r="A36" s="22" t="s">
        <v>888</v>
      </c>
      <c r="K36" s="2" t="s">
        <v>760</v>
      </c>
      <c r="N36"/>
    </row>
    <row r="37" spans="1:14">
      <c r="A37" s="22" t="s">
        <v>890</v>
      </c>
      <c r="K37" s="2" t="s">
        <v>760</v>
      </c>
      <c r="N37"/>
    </row>
    <row r="38" spans="1:14">
      <c r="A38" s="22" t="s">
        <v>922</v>
      </c>
      <c r="K38" s="2" t="s">
        <v>760</v>
      </c>
      <c r="N38"/>
    </row>
    <row r="39" spans="1:14">
      <c r="A39" s="22" t="s">
        <v>853</v>
      </c>
      <c r="L39" s="2" t="s">
        <v>760</v>
      </c>
      <c r="N39"/>
    </row>
    <row r="40" spans="1:14">
      <c r="A40" s="22" t="s">
        <v>876</v>
      </c>
      <c r="L40" s="2" t="s">
        <v>760</v>
      </c>
      <c r="N40"/>
    </row>
    <row r="41" spans="1:14">
      <c r="A41" s="22" t="s">
        <v>888</v>
      </c>
      <c r="L41" s="2" t="s">
        <v>760</v>
      </c>
      <c r="N41"/>
    </row>
    <row r="42" spans="1:14">
      <c r="A42" s="22" t="s">
        <v>890</v>
      </c>
      <c r="L42" s="2" t="s">
        <v>760</v>
      </c>
      <c r="N42"/>
    </row>
    <row r="43" spans="1:14">
      <c r="A43" s="22" t="s">
        <v>893</v>
      </c>
      <c r="L43" s="2" t="s">
        <v>760</v>
      </c>
      <c r="M43" s="2" t="s">
        <v>760</v>
      </c>
      <c r="N43"/>
    </row>
    <row r="44" spans="1:14">
      <c r="A44" s="22" t="s">
        <v>898</v>
      </c>
      <c r="L44" s="2" t="s">
        <v>760</v>
      </c>
      <c r="N44"/>
    </row>
    <row r="45" spans="1:14">
      <c r="A45" s="22" t="s">
        <v>899</v>
      </c>
      <c r="L45" s="2" t="s">
        <v>760</v>
      </c>
      <c r="N45"/>
    </row>
    <row r="46" spans="1:14">
      <c r="A46" s="22" t="s">
        <v>913</v>
      </c>
      <c r="L46" s="2" t="s">
        <v>760</v>
      </c>
      <c r="N46"/>
    </row>
    <row r="47" spans="1:14">
      <c r="A47" s="22" t="s">
        <v>915</v>
      </c>
      <c r="L47" s="2" t="s">
        <v>760</v>
      </c>
      <c r="N47"/>
    </row>
    <row r="48" spans="1:14">
      <c r="A48" s="22" t="s">
        <v>916</v>
      </c>
      <c r="L48" s="2" t="s">
        <v>760</v>
      </c>
      <c r="N48"/>
    </row>
    <row r="49" spans="1:31">
      <c r="A49" s="22" t="s">
        <v>920</v>
      </c>
      <c r="L49" s="2" t="s">
        <v>760</v>
      </c>
    </row>
    <row r="50" spans="1:31">
      <c r="A50" s="22" t="s">
        <v>925</v>
      </c>
      <c r="L50" s="2" t="s">
        <v>760</v>
      </c>
    </row>
    <row r="51" spans="1:31">
      <c r="A51" s="22" t="s">
        <v>928</v>
      </c>
      <c r="L51" s="2" t="s">
        <v>760</v>
      </c>
      <c r="M51" s="2" t="s">
        <v>760</v>
      </c>
    </row>
    <row r="52" spans="1:31">
      <c r="A52" s="22" t="s">
        <v>895</v>
      </c>
      <c r="N52" s="2" t="s">
        <v>760</v>
      </c>
    </row>
    <row r="53" spans="1:31">
      <c r="A53" s="22" t="s">
        <v>918</v>
      </c>
      <c r="N53" s="2" t="s">
        <v>760</v>
      </c>
    </row>
    <row r="54" spans="1:31">
      <c r="A54" s="22" t="s">
        <v>929</v>
      </c>
      <c r="N54" s="2" t="s">
        <v>760</v>
      </c>
    </row>
    <row r="56" spans="1:31">
      <c r="A56" s="20" t="s">
        <v>819</v>
      </c>
      <c r="W56" s="2"/>
      <c r="X56" s="2" t="s">
        <v>760</v>
      </c>
      <c r="Y56" s="2"/>
      <c r="Z56" s="2"/>
      <c r="AA56" s="2"/>
      <c r="AB56" s="19"/>
      <c r="AC56" s="2"/>
      <c r="AD56" s="2"/>
      <c r="AE56" s="2"/>
    </row>
    <row r="57" spans="1:31">
      <c r="A57" s="20" t="s">
        <v>822</v>
      </c>
      <c r="W57" s="2"/>
      <c r="X57" s="2" t="s">
        <v>760</v>
      </c>
      <c r="Y57" s="2"/>
      <c r="Z57" s="2"/>
      <c r="AA57" s="2"/>
      <c r="AB57" s="19"/>
      <c r="AC57" s="2"/>
      <c r="AD57" s="2"/>
      <c r="AE57" s="2"/>
    </row>
    <row r="58" spans="1:31">
      <c r="A58" s="20" t="s">
        <v>816</v>
      </c>
      <c r="W58" s="2"/>
      <c r="X58" s="2" t="s">
        <v>760</v>
      </c>
      <c r="Y58" s="2" t="s">
        <v>760</v>
      </c>
      <c r="Z58" s="2"/>
      <c r="AA58" s="2"/>
      <c r="AB58" s="19"/>
      <c r="AC58" s="2"/>
      <c r="AD58" s="2"/>
      <c r="AE58" s="2"/>
    </row>
    <row r="59" spans="1:31">
      <c r="A59" s="20" t="s">
        <v>812</v>
      </c>
      <c r="W59" s="2"/>
      <c r="X59" s="2" t="s">
        <v>760</v>
      </c>
      <c r="Y59" s="2"/>
      <c r="Z59" s="2"/>
      <c r="AA59" s="2"/>
      <c r="AB59" s="19"/>
      <c r="AC59" s="2"/>
      <c r="AD59" s="2"/>
      <c r="AE59" s="2"/>
    </row>
    <row r="60" spans="1:31">
      <c r="A60" s="20" t="s">
        <v>823</v>
      </c>
      <c r="W60" s="2"/>
      <c r="X60" s="2" t="s">
        <v>760</v>
      </c>
      <c r="Y60" s="2"/>
      <c r="Z60" s="2"/>
      <c r="AA60" s="2"/>
      <c r="AB60" s="19"/>
      <c r="AC60" s="2"/>
      <c r="AD60" s="2"/>
      <c r="AE60" s="2"/>
    </row>
    <row r="61" spans="1:31">
      <c r="A61" s="20" t="s">
        <v>825</v>
      </c>
      <c r="W61" s="2"/>
      <c r="X61" s="2"/>
      <c r="Y61" s="2" t="s">
        <v>760</v>
      </c>
      <c r="Z61" s="2"/>
      <c r="AA61" s="2"/>
      <c r="AB61" s="19"/>
      <c r="AC61" s="2"/>
      <c r="AD61" s="2"/>
      <c r="AE61" s="2"/>
    </row>
    <row r="62" spans="1:31">
      <c r="A62" s="20" t="s">
        <v>827</v>
      </c>
      <c r="W62" s="2"/>
      <c r="X62" s="2"/>
      <c r="Y62" s="2"/>
      <c r="Z62" s="2"/>
      <c r="AA62" s="2" t="s">
        <v>760</v>
      </c>
      <c r="AB62" s="19"/>
      <c r="AC62" s="2"/>
      <c r="AD62" s="2"/>
      <c r="AE62" s="2"/>
    </row>
    <row r="63" spans="1:31">
      <c r="A63" s="20" t="s">
        <v>828</v>
      </c>
      <c r="W63" s="2"/>
      <c r="X63" s="2"/>
      <c r="Y63" s="2"/>
      <c r="Z63" s="2"/>
      <c r="AA63" s="2" t="s">
        <v>760</v>
      </c>
      <c r="AB63" s="19" t="s">
        <v>760</v>
      </c>
      <c r="AC63" s="2"/>
      <c r="AD63" s="2"/>
      <c r="AE63" s="2"/>
    </row>
    <row r="64" spans="1:31">
      <c r="A64" s="20" t="s">
        <v>829</v>
      </c>
      <c r="W64" s="2"/>
      <c r="X64" s="2"/>
      <c r="Y64" s="2"/>
      <c r="Z64" s="2"/>
      <c r="AA64" s="2" t="s">
        <v>760</v>
      </c>
      <c r="AB64" s="19"/>
      <c r="AC64" s="2"/>
      <c r="AD64" s="2"/>
      <c r="AE64" s="2"/>
    </row>
    <row r="65" spans="1:31">
      <c r="A65" s="20" t="s">
        <v>785</v>
      </c>
      <c r="W65" s="2"/>
      <c r="X65" s="2"/>
      <c r="Y65" s="2"/>
      <c r="Z65" s="2"/>
      <c r="AA65" s="2"/>
      <c r="AB65" s="19" t="s">
        <v>760</v>
      </c>
      <c r="AC65" s="2"/>
      <c r="AD65" s="2"/>
      <c r="AE65" s="2"/>
    </row>
    <row r="66" spans="1:31">
      <c r="A66" s="20" t="s">
        <v>837</v>
      </c>
      <c r="W66" s="2"/>
      <c r="X66" s="2"/>
      <c r="Y66" s="2"/>
      <c r="Z66" s="2"/>
      <c r="AA66" s="2"/>
      <c r="AB66" s="19" t="s">
        <v>760</v>
      </c>
      <c r="AC66" s="2"/>
      <c r="AD66" s="2"/>
      <c r="AE66" s="2"/>
    </row>
    <row r="67" spans="1:31">
      <c r="A67" s="20" t="s">
        <v>831</v>
      </c>
      <c r="W67" s="2"/>
      <c r="X67" s="2"/>
      <c r="Y67" s="2"/>
      <c r="Z67" s="2"/>
      <c r="AA67" s="2"/>
      <c r="AB67" s="19"/>
      <c r="AC67" s="2" t="s">
        <v>760</v>
      </c>
      <c r="AD67" s="2"/>
      <c r="AE67" s="2"/>
    </row>
    <row r="68" spans="1:31">
      <c r="A68" s="20" t="s">
        <v>832</v>
      </c>
      <c r="W68" s="2"/>
      <c r="X68" s="2"/>
      <c r="Y68" s="2"/>
      <c r="Z68" s="2"/>
      <c r="AA68" s="2"/>
      <c r="AB68" s="19"/>
      <c r="AC68" s="2" t="s">
        <v>760</v>
      </c>
      <c r="AD68" s="2"/>
      <c r="AE68" s="2"/>
    </row>
    <row r="69" spans="1:31">
      <c r="A69" s="20" t="s">
        <v>833</v>
      </c>
      <c r="W69" s="2"/>
      <c r="X69" s="2"/>
      <c r="Y69" s="2"/>
      <c r="Z69" s="2"/>
      <c r="AA69" s="2"/>
      <c r="AB69" s="19"/>
      <c r="AC69" s="2" t="s">
        <v>760</v>
      </c>
      <c r="AD69" s="2"/>
      <c r="AE69" s="2"/>
    </row>
    <row r="70" spans="1:31">
      <c r="A70" s="20" t="s">
        <v>835</v>
      </c>
      <c r="W70" s="2"/>
      <c r="X70" s="2"/>
      <c r="Y70" s="2"/>
      <c r="Z70" s="2"/>
      <c r="AA70" s="2"/>
      <c r="AB70" s="19"/>
      <c r="AC70" s="2"/>
      <c r="AD70" s="2" t="s">
        <v>760</v>
      </c>
      <c r="AE70" s="2"/>
    </row>
    <row r="71" spans="1:31">
      <c r="A71" s="20" t="s">
        <v>836</v>
      </c>
      <c r="W71" s="2"/>
      <c r="X71" s="2"/>
      <c r="Y71" s="2"/>
      <c r="Z71" s="2"/>
      <c r="AA71" s="2"/>
      <c r="AB71" s="19"/>
      <c r="AC71" s="2"/>
      <c r="AD71" s="2"/>
      <c r="AE71" s="2" t="s">
        <v>760</v>
      </c>
    </row>
    <row r="72" spans="1:31">
      <c r="W72" s="2"/>
      <c r="X72" s="2"/>
      <c r="Y72" s="2"/>
      <c r="Z72" s="2"/>
      <c r="AA72" s="2"/>
      <c r="AB72" s="19"/>
      <c r="AC72" s="2"/>
      <c r="AD72" s="2"/>
      <c r="AE72" s="2"/>
    </row>
    <row r="73" spans="1:31">
      <c r="A73" s="22" t="s">
        <v>941</v>
      </c>
      <c r="W73" s="2"/>
      <c r="X73" s="2" t="s">
        <v>760</v>
      </c>
      <c r="Y73" s="2"/>
      <c r="Z73" s="2"/>
      <c r="AA73" s="2" t="s">
        <v>760</v>
      </c>
      <c r="AB73" s="19"/>
      <c r="AC73" s="2"/>
      <c r="AD73" s="2"/>
      <c r="AE73" s="2"/>
    </row>
    <row r="74" spans="1:31">
      <c r="A74" s="22" t="s">
        <v>943</v>
      </c>
      <c r="W74" s="2"/>
      <c r="X74" s="2" t="s">
        <v>760</v>
      </c>
      <c r="Y74" s="2"/>
      <c r="Z74" s="2"/>
      <c r="AA74" s="2"/>
      <c r="AB74" s="19"/>
      <c r="AC74" s="2"/>
      <c r="AD74" s="2"/>
      <c r="AE74" s="2"/>
    </row>
    <row r="75" spans="1:31">
      <c r="A75" s="22" t="s">
        <v>945</v>
      </c>
      <c r="W75" s="2"/>
      <c r="X75" s="2" t="s">
        <v>760</v>
      </c>
      <c r="Y75" s="2" t="s">
        <v>760</v>
      </c>
      <c r="Z75" s="2"/>
      <c r="AA75" s="2" t="s">
        <v>760</v>
      </c>
      <c r="AB75" s="19"/>
      <c r="AC75" s="2"/>
      <c r="AD75" s="2"/>
      <c r="AE75" s="2"/>
    </row>
    <row r="76" spans="1:31">
      <c r="A76" s="22" t="s">
        <v>947</v>
      </c>
      <c r="W76" s="2"/>
      <c r="X76" s="2" t="s">
        <v>760</v>
      </c>
      <c r="Y76" s="2"/>
      <c r="Z76" s="2"/>
      <c r="AA76" s="2"/>
      <c r="AB76" s="19"/>
      <c r="AC76" s="2"/>
      <c r="AD76" s="2"/>
      <c r="AE76" s="2"/>
    </row>
    <row r="77" spans="1:31">
      <c r="A77" s="22" t="s">
        <v>948</v>
      </c>
      <c r="W77" s="2"/>
      <c r="X77" s="2" t="s">
        <v>760</v>
      </c>
      <c r="Y77" s="2"/>
      <c r="Z77" s="2"/>
      <c r="AA77" s="2"/>
      <c r="AB77" s="19"/>
      <c r="AC77" s="2"/>
      <c r="AD77" s="2"/>
      <c r="AE77" s="2"/>
    </row>
    <row r="78" spans="1:31">
      <c r="A78" s="22" t="s">
        <v>950</v>
      </c>
      <c r="W78" s="2"/>
      <c r="X78" s="2" t="s">
        <v>760</v>
      </c>
      <c r="Y78" s="2" t="s">
        <v>760</v>
      </c>
      <c r="Z78" s="2"/>
      <c r="AA78" s="2"/>
      <c r="AB78" s="19"/>
      <c r="AC78" s="2"/>
      <c r="AD78" s="2"/>
      <c r="AE78" s="2"/>
    </row>
    <row r="79" spans="1:31">
      <c r="A79" s="22" t="s">
        <v>961</v>
      </c>
      <c r="W79" s="2"/>
      <c r="X79" s="2"/>
      <c r="Y79" s="2" t="s">
        <v>760</v>
      </c>
      <c r="Z79" s="2"/>
      <c r="AA79" s="2"/>
      <c r="AB79" s="19"/>
      <c r="AC79" s="2"/>
      <c r="AD79" s="2"/>
      <c r="AE79" s="2"/>
    </row>
    <row r="80" spans="1:31">
      <c r="A80" s="22" t="s">
        <v>962</v>
      </c>
      <c r="W80" s="2"/>
      <c r="X80" s="2"/>
      <c r="Y80" s="2" t="s">
        <v>760</v>
      </c>
      <c r="Z80" s="2"/>
      <c r="AA80" s="2"/>
      <c r="AB80" s="19"/>
      <c r="AC80" s="2"/>
      <c r="AD80" s="2"/>
      <c r="AE80" s="2"/>
    </row>
    <row r="81" spans="1:31">
      <c r="A81" s="22" t="s">
        <v>968</v>
      </c>
      <c r="W81" s="2"/>
      <c r="X81" s="2"/>
      <c r="Y81" s="2" t="s">
        <v>760</v>
      </c>
      <c r="Z81" s="2"/>
      <c r="AA81" s="2"/>
      <c r="AB81" s="19"/>
      <c r="AC81" s="2"/>
      <c r="AD81" s="2"/>
      <c r="AE81" s="2"/>
    </row>
    <row r="82" spans="1:31">
      <c r="A82" s="22" t="s">
        <v>977</v>
      </c>
      <c r="W82" s="2"/>
      <c r="X82" s="2"/>
      <c r="Y82" s="2" t="s">
        <v>760</v>
      </c>
      <c r="Z82" s="2"/>
      <c r="AA82" s="2"/>
      <c r="AB82" s="19"/>
      <c r="AC82" s="2"/>
      <c r="AD82" s="2"/>
      <c r="AE82" s="2"/>
    </row>
    <row r="83" spans="1:31">
      <c r="A83" s="22" t="s">
        <v>966</v>
      </c>
      <c r="W83" s="2"/>
      <c r="X83" s="2"/>
      <c r="Y83" s="2"/>
      <c r="Z83" s="2" t="s">
        <v>760</v>
      </c>
      <c r="AA83" s="2"/>
      <c r="AB83" s="19"/>
      <c r="AC83" s="2"/>
      <c r="AD83" s="2"/>
      <c r="AE83" s="2"/>
    </row>
    <row r="84" spans="1:31">
      <c r="A84" s="22" t="s">
        <v>974</v>
      </c>
      <c r="W84" s="2"/>
      <c r="X84" s="2"/>
      <c r="Y84" s="2"/>
      <c r="Z84" s="2" t="s">
        <v>760</v>
      </c>
      <c r="AA84" s="2"/>
      <c r="AB84" s="19"/>
      <c r="AC84" s="2"/>
      <c r="AD84" s="2"/>
      <c r="AE84" s="2"/>
    </row>
    <row r="85" spans="1:31">
      <c r="A85" s="22" t="s">
        <v>794</v>
      </c>
      <c r="W85" s="2"/>
      <c r="X85" s="2"/>
      <c r="Y85" s="2"/>
      <c r="Z85" s="2" t="s">
        <v>760</v>
      </c>
      <c r="AA85" s="2"/>
      <c r="AB85" s="19"/>
      <c r="AC85" s="2"/>
      <c r="AD85" s="2"/>
      <c r="AE85" s="2"/>
    </row>
    <row r="86" spans="1:31">
      <c r="A86" s="22" t="s">
        <v>959</v>
      </c>
      <c r="W86" s="2"/>
      <c r="X86" s="2"/>
      <c r="Y86" s="2"/>
      <c r="Z86" s="2"/>
      <c r="AA86" s="2" t="s">
        <v>760</v>
      </c>
      <c r="AB86" s="19"/>
      <c r="AC86" s="2"/>
      <c r="AD86" s="2"/>
      <c r="AE86" s="2"/>
    </row>
    <row r="87" spans="1:31">
      <c r="A87" s="22" t="s">
        <v>953</v>
      </c>
      <c r="W87" s="2"/>
      <c r="X87" s="2"/>
      <c r="Y87" s="2"/>
      <c r="Z87" s="2"/>
      <c r="AA87" s="2"/>
      <c r="AB87" s="19" t="s">
        <v>760</v>
      </c>
      <c r="AC87" s="2"/>
      <c r="AD87" s="2"/>
      <c r="AE87" s="2"/>
    </row>
    <row r="88" spans="1:31">
      <c r="A88" s="22" t="s">
        <v>956</v>
      </c>
      <c r="W88" s="2"/>
      <c r="X88" s="2"/>
      <c r="Y88" s="2"/>
      <c r="Z88" s="2"/>
      <c r="AA88" s="2"/>
      <c r="AB88" s="19" t="s">
        <v>760</v>
      </c>
      <c r="AC88" s="2"/>
      <c r="AD88" s="2"/>
      <c r="AE88" s="2"/>
    </row>
    <row r="89" spans="1:31">
      <c r="A89" s="22" t="s">
        <v>958</v>
      </c>
      <c r="W89" s="2"/>
      <c r="X89" s="2"/>
      <c r="Y89" s="2"/>
      <c r="Z89" s="2"/>
      <c r="AA89" s="2"/>
      <c r="AB89" s="19" t="s">
        <v>760</v>
      </c>
      <c r="AC89" s="2"/>
      <c r="AD89" s="2"/>
      <c r="AE89" s="2"/>
    </row>
    <row r="90" spans="1:31">
      <c r="A90" s="22" t="s">
        <v>970</v>
      </c>
      <c r="W90" s="2"/>
      <c r="X90" s="2"/>
      <c r="Y90" s="2"/>
      <c r="Z90" s="2"/>
      <c r="AA90" s="2"/>
      <c r="AB90" s="19" t="s">
        <v>760</v>
      </c>
      <c r="AC90" s="2"/>
      <c r="AD90" s="2"/>
      <c r="AE90" s="2"/>
    </row>
    <row r="92" spans="1:31">
      <c r="A92" s="22" t="s">
        <v>839</v>
      </c>
      <c r="B92" s="27"/>
      <c r="S92" s="2" t="s">
        <v>760</v>
      </c>
      <c r="T92" s="2" t="s">
        <v>760</v>
      </c>
    </row>
    <row r="93" spans="1:31">
      <c r="A93" s="22" t="s">
        <v>844</v>
      </c>
      <c r="B93" s="27"/>
      <c r="T93" s="2" t="s">
        <v>760</v>
      </c>
    </row>
    <row r="94" spans="1:31">
      <c r="A94" s="22" t="s">
        <v>845</v>
      </c>
      <c r="B94" s="27"/>
      <c r="S94" s="2" t="s">
        <v>760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opLeftCell="A2" workbookViewId="0">
      <selection activeCell="X25" sqref="X25:X26"/>
    </sheetView>
  </sheetViews>
  <sheetFormatPr baseColWidth="10" defaultRowHeight="15" x14ac:dyDescent="0"/>
  <cols>
    <col min="1" max="1" width="26" bestFit="1" customWidth="1"/>
    <col min="5" max="7" width="10.83203125" style="2"/>
    <col min="10" max="10" width="14.1640625" style="2" bestFit="1" customWidth="1"/>
    <col min="11" max="11" width="17" style="2" bestFit="1" customWidth="1"/>
    <col min="12" max="14" width="10.83203125" style="2"/>
  </cols>
  <sheetData>
    <row r="1" spans="1:32" s="2" customFormat="1">
      <c r="A1" s="2" t="s">
        <v>758</v>
      </c>
      <c r="B1" s="2">
        <v>0</v>
      </c>
      <c r="C1" s="2">
        <v>0</v>
      </c>
      <c r="D1" s="2">
        <v>0</v>
      </c>
      <c r="E1" s="2">
        <v>3</v>
      </c>
      <c r="F1" s="2">
        <v>0</v>
      </c>
      <c r="G1" s="2">
        <v>2</v>
      </c>
      <c r="H1" s="2">
        <v>5</v>
      </c>
      <c r="I1" s="2">
        <v>7</v>
      </c>
      <c r="J1" s="2">
        <v>3</v>
      </c>
      <c r="K1" s="2">
        <v>5</v>
      </c>
      <c r="L1" s="2">
        <v>7</v>
      </c>
      <c r="M1" s="2">
        <v>2</v>
      </c>
      <c r="N1" s="2">
        <v>2</v>
      </c>
      <c r="O1" s="2">
        <v>0</v>
      </c>
      <c r="P1" s="2">
        <v>0</v>
      </c>
      <c r="Q1" s="2">
        <v>0</v>
      </c>
      <c r="R1" s="2">
        <v>0</v>
      </c>
      <c r="S1" s="2">
        <v>2</v>
      </c>
      <c r="T1" s="2">
        <v>2</v>
      </c>
      <c r="U1" s="2">
        <v>0</v>
      </c>
      <c r="V1" s="2">
        <v>0</v>
      </c>
      <c r="W1" s="2">
        <v>0</v>
      </c>
      <c r="X1" s="2">
        <v>7</v>
      </c>
      <c r="Y1" s="2">
        <v>6</v>
      </c>
      <c r="Z1" s="2">
        <v>3</v>
      </c>
      <c r="AA1" s="2">
        <v>5</v>
      </c>
      <c r="AB1" s="2">
        <v>7</v>
      </c>
      <c r="AC1" s="2">
        <v>2</v>
      </c>
      <c r="AD1" s="2">
        <v>2</v>
      </c>
      <c r="AE1" s="2">
        <v>1</v>
      </c>
      <c r="AF1" s="2">
        <v>0</v>
      </c>
    </row>
    <row r="2" spans="1:32">
      <c r="A2" s="2" t="s">
        <v>982</v>
      </c>
      <c r="H2" s="2"/>
    </row>
    <row r="3" spans="1:32">
      <c r="B3" s="3" t="s">
        <v>53</v>
      </c>
      <c r="C3" s="23" t="s">
        <v>54</v>
      </c>
      <c r="D3" s="23" t="s">
        <v>55</v>
      </c>
      <c r="E3" s="18" t="s">
        <v>56</v>
      </c>
      <c r="F3" s="17" t="s">
        <v>57</v>
      </c>
      <c r="G3" s="17" t="s">
        <v>58</v>
      </c>
      <c r="H3" s="17" t="s">
        <v>59</v>
      </c>
      <c r="I3" s="17" t="s">
        <v>60</v>
      </c>
      <c r="J3" s="18" t="s">
        <v>61</v>
      </c>
      <c r="K3" s="18" t="s">
        <v>62</v>
      </c>
      <c r="L3" s="18" t="s">
        <v>63</v>
      </c>
      <c r="M3" s="17" t="s">
        <v>64</v>
      </c>
      <c r="N3" s="17" t="s">
        <v>65</v>
      </c>
      <c r="O3" s="3" t="s">
        <v>66</v>
      </c>
      <c r="P3" s="3" t="s">
        <v>67</v>
      </c>
      <c r="Q3" s="23" t="s">
        <v>68</v>
      </c>
      <c r="R3" s="23" t="s">
        <v>69</v>
      </c>
      <c r="S3" s="23" t="s">
        <v>70</v>
      </c>
      <c r="T3" s="3" t="s">
        <v>71</v>
      </c>
      <c r="U3" s="3" t="s">
        <v>72</v>
      </c>
      <c r="V3" s="3" t="s">
        <v>73</v>
      </c>
      <c r="W3" s="23" t="s">
        <v>74</v>
      </c>
      <c r="X3" s="23" t="s">
        <v>75</v>
      </c>
      <c r="Y3" s="3" t="s">
        <v>76</v>
      </c>
      <c r="Z3" s="3" t="s">
        <v>77</v>
      </c>
      <c r="AA3" s="3" t="s">
        <v>78</v>
      </c>
      <c r="AB3" s="23" t="s">
        <v>79</v>
      </c>
      <c r="AC3" s="23" t="s">
        <v>80</v>
      </c>
      <c r="AD3" s="3" t="s">
        <v>81</v>
      </c>
      <c r="AE3" s="3" t="s">
        <v>82</v>
      </c>
      <c r="AF3" s="4" t="s">
        <v>83</v>
      </c>
    </row>
    <row r="4" spans="1:32" s="15" customFormat="1">
      <c r="A4" s="24" t="s">
        <v>759</v>
      </c>
      <c r="B4" s="23"/>
      <c r="C4" s="23"/>
      <c r="D4" s="23"/>
      <c r="E4" s="18" t="s">
        <v>760</v>
      </c>
      <c r="F4" s="18"/>
      <c r="G4" s="18"/>
      <c r="H4" s="18"/>
      <c r="I4" s="18"/>
      <c r="J4" s="18"/>
      <c r="K4" s="18"/>
      <c r="L4" s="18"/>
      <c r="M4" s="18"/>
      <c r="N4" s="18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5"/>
    </row>
    <row r="5" spans="1:32" s="15" customFormat="1">
      <c r="A5" s="22" t="s">
        <v>761</v>
      </c>
      <c r="E5" s="19"/>
      <c r="F5" s="19"/>
      <c r="G5" s="19"/>
      <c r="H5" s="19" t="s">
        <v>760</v>
      </c>
      <c r="I5" s="19"/>
      <c r="J5" s="19"/>
      <c r="K5" s="19"/>
      <c r="L5" s="19"/>
      <c r="M5" s="19"/>
      <c r="N5" s="19"/>
    </row>
    <row r="6" spans="1:32" s="15" customFormat="1">
      <c r="A6" s="22" t="s">
        <v>762</v>
      </c>
      <c r="E6" s="19" t="s">
        <v>760</v>
      </c>
      <c r="F6" s="19"/>
      <c r="G6" s="19"/>
      <c r="H6" s="19" t="s">
        <v>760</v>
      </c>
      <c r="I6" s="19" t="s">
        <v>760</v>
      </c>
      <c r="J6" s="19"/>
      <c r="K6" s="19"/>
      <c r="L6" s="19" t="s">
        <v>760</v>
      </c>
      <c r="M6" s="19"/>
      <c r="N6" s="19"/>
    </row>
    <row r="7" spans="1:32" s="15" customFormat="1">
      <c r="A7" s="22" t="s">
        <v>763</v>
      </c>
      <c r="E7" s="19"/>
      <c r="F7" s="19"/>
      <c r="G7" s="19"/>
      <c r="J7" s="19"/>
      <c r="K7" s="19" t="s">
        <v>760</v>
      </c>
      <c r="L7" s="19"/>
      <c r="M7" s="19"/>
      <c r="N7" s="19"/>
    </row>
    <row r="8" spans="1:32" s="15" customFormat="1">
      <c r="A8" s="24" t="s">
        <v>764</v>
      </c>
      <c r="B8" s="23"/>
      <c r="C8" s="23"/>
      <c r="D8" s="23"/>
      <c r="E8" s="18" t="s">
        <v>760</v>
      </c>
      <c r="F8" s="18"/>
      <c r="G8" s="18"/>
      <c r="H8" s="18"/>
      <c r="I8" s="18"/>
      <c r="J8" s="18"/>
      <c r="K8" s="18"/>
      <c r="L8" s="18"/>
      <c r="M8" s="18"/>
      <c r="N8" s="18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5"/>
    </row>
    <row r="9" spans="1:32" s="15" customFormat="1">
      <c r="A9" s="24" t="s">
        <v>765</v>
      </c>
      <c r="B9" s="23"/>
      <c r="C9" s="23"/>
      <c r="D9" s="23"/>
      <c r="E9" s="18"/>
      <c r="F9" s="18"/>
      <c r="G9" s="18"/>
      <c r="H9" s="18" t="s">
        <v>760</v>
      </c>
      <c r="I9" s="18"/>
      <c r="J9" s="18"/>
      <c r="K9" s="18"/>
      <c r="L9" s="18"/>
      <c r="M9" s="18"/>
      <c r="N9" s="18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/>
    </row>
    <row r="10" spans="1:32" s="15" customFormat="1">
      <c r="A10" s="22" t="s">
        <v>766</v>
      </c>
      <c r="B10" s="23"/>
      <c r="C10" s="23"/>
      <c r="D10" s="23"/>
      <c r="E10" s="18"/>
      <c r="F10" s="18"/>
      <c r="G10" s="18" t="s">
        <v>760</v>
      </c>
      <c r="H10" s="18" t="s">
        <v>760</v>
      </c>
      <c r="I10" s="18"/>
      <c r="J10" s="18"/>
      <c r="K10" s="18"/>
      <c r="L10" s="18"/>
      <c r="M10" s="18"/>
      <c r="N10" s="18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5"/>
    </row>
    <row r="11" spans="1:32" s="15" customFormat="1">
      <c r="A11" s="22" t="s">
        <v>767</v>
      </c>
      <c r="E11" s="19"/>
      <c r="F11" s="19"/>
      <c r="G11" s="19"/>
      <c r="I11" s="19" t="s">
        <v>760</v>
      </c>
      <c r="J11" s="19"/>
      <c r="K11" s="19"/>
      <c r="L11" s="19" t="s">
        <v>760</v>
      </c>
      <c r="M11" s="19"/>
      <c r="N11" s="19"/>
    </row>
    <row r="12" spans="1:32" s="15" customFormat="1">
      <c r="A12" s="24" t="s">
        <v>768</v>
      </c>
      <c r="B12" s="23"/>
      <c r="C12" s="23"/>
      <c r="D12" s="23"/>
      <c r="E12" s="18"/>
      <c r="F12" s="18"/>
      <c r="G12" s="18" t="s">
        <v>760</v>
      </c>
      <c r="H12" s="18" t="s">
        <v>760</v>
      </c>
      <c r="I12" s="18"/>
      <c r="J12" s="18"/>
      <c r="K12" s="18"/>
      <c r="L12" s="18"/>
      <c r="M12" s="18"/>
      <c r="N12" s="18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</row>
    <row r="13" spans="1:32" s="15" customFormat="1">
      <c r="A13" s="22" t="s">
        <v>769</v>
      </c>
      <c r="E13" s="19"/>
      <c r="F13" s="19"/>
      <c r="G13" s="19"/>
      <c r="I13" s="19" t="s">
        <v>760</v>
      </c>
      <c r="J13" s="19"/>
      <c r="K13" s="19"/>
      <c r="L13" s="19"/>
      <c r="M13" s="19"/>
      <c r="N13" s="19"/>
    </row>
    <row r="14" spans="1:32" s="15" customFormat="1">
      <c r="A14" s="22" t="s">
        <v>770</v>
      </c>
      <c r="E14" s="19"/>
      <c r="F14" s="19"/>
      <c r="G14" s="19"/>
      <c r="I14" s="19" t="s">
        <v>760</v>
      </c>
      <c r="J14" s="19" t="s">
        <v>760</v>
      </c>
      <c r="K14" s="19"/>
      <c r="L14" s="19"/>
      <c r="M14" s="19"/>
      <c r="N14" s="19"/>
    </row>
    <row r="15" spans="1:32" s="15" customFormat="1">
      <c r="A15" s="22" t="s">
        <v>771</v>
      </c>
      <c r="E15" s="19"/>
      <c r="F15" s="19"/>
      <c r="G15" s="19"/>
      <c r="J15" s="19"/>
      <c r="K15" s="19" t="s">
        <v>760</v>
      </c>
      <c r="L15" s="19"/>
      <c r="M15" s="19"/>
      <c r="N15" s="19"/>
    </row>
    <row r="16" spans="1:32" s="15" customFormat="1">
      <c r="A16" s="22" t="s">
        <v>772</v>
      </c>
      <c r="E16" s="19"/>
      <c r="F16" s="19"/>
      <c r="G16" s="19"/>
      <c r="J16" s="19"/>
      <c r="K16" s="19" t="s">
        <v>760</v>
      </c>
      <c r="L16" s="19" t="s">
        <v>760</v>
      </c>
      <c r="M16" s="19" t="s">
        <v>760</v>
      </c>
      <c r="N16" s="19"/>
    </row>
    <row r="17" spans="1:31" s="15" customFormat="1">
      <c r="A17" s="22" t="s">
        <v>773</v>
      </c>
      <c r="E17" s="19"/>
      <c r="F17" s="19"/>
      <c r="G17" s="19"/>
      <c r="J17" s="19"/>
      <c r="K17" s="19" t="s">
        <v>760</v>
      </c>
      <c r="L17" s="19" t="s">
        <v>760</v>
      </c>
      <c r="M17" s="19"/>
      <c r="N17" s="19"/>
    </row>
    <row r="18" spans="1:31" s="15" customFormat="1">
      <c r="A18" s="22" t="s">
        <v>774</v>
      </c>
      <c r="E18" s="19"/>
      <c r="F18" s="19"/>
      <c r="G18" s="19"/>
      <c r="J18" s="19"/>
      <c r="K18" s="19"/>
      <c r="L18" s="19" t="s">
        <v>760</v>
      </c>
      <c r="M18" s="19"/>
      <c r="N18" s="19" t="s">
        <v>760</v>
      </c>
    </row>
    <row r="19" spans="1:31" s="15" customFormat="1">
      <c r="A19" s="22" t="s">
        <v>775</v>
      </c>
      <c r="E19" s="19"/>
      <c r="F19" s="19"/>
      <c r="G19" s="19"/>
      <c r="I19" s="19" t="s">
        <v>760</v>
      </c>
      <c r="J19" s="19" t="s">
        <v>760</v>
      </c>
      <c r="K19" s="19" t="s">
        <v>760</v>
      </c>
      <c r="L19" s="19"/>
      <c r="M19" s="19"/>
      <c r="N19" s="19"/>
    </row>
    <row r="20" spans="1:31" s="15" customFormat="1">
      <c r="A20" s="22" t="s">
        <v>776</v>
      </c>
      <c r="E20" s="19"/>
      <c r="F20" s="19"/>
      <c r="G20" s="19"/>
      <c r="I20" s="19" t="s">
        <v>760</v>
      </c>
      <c r="J20" s="19"/>
      <c r="K20" s="19" t="s">
        <v>760</v>
      </c>
      <c r="L20" s="19"/>
      <c r="M20" s="19"/>
      <c r="N20" s="19"/>
    </row>
    <row r="21" spans="1:31" s="15" customFormat="1">
      <c r="A21" s="22" t="s">
        <v>777</v>
      </c>
      <c r="E21" s="19"/>
      <c r="F21" s="19"/>
      <c r="G21" s="19"/>
      <c r="I21" s="19" t="s">
        <v>760</v>
      </c>
      <c r="J21" s="19"/>
      <c r="K21" s="19"/>
      <c r="L21" s="19"/>
      <c r="M21" s="19"/>
      <c r="N21" s="19"/>
    </row>
    <row r="22" spans="1:31" s="15" customFormat="1">
      <c r="A22" s="22" t="s">
        <v>778</v>
      </c>
      <c r="E22" s="19"/>
      <c r="F22" s="19"/>
      <c r="G22" s="19"/>
      <c r="J22" s="19"/>
      <c r="K22" s="19"/>
      <c r="L22" s="19" t="s">
        <v>760</v>
      </c>
      <c r="M22" s="19"/>
      <c r="N22" s="19"/>
    </row>
    <row r="23" spans="1:31" s="15" customFormat="1">
      <c r="A23" s="22" t="s">
        <v>779</v>
      </c>
      <c r="E23" s="19"/>
      <c r="F23" s="19"/>
      <c r="G23" s="19"/>
      <c r="J23" s="19" t="s">
        <v>760</v>
      </c>
      <c r="K23" s="19" t="s">
        <v>760</v>
      </c>
      <c r="L23" s="19" t="s">
        <v>760</v>
      </c>
      <c r="M23" s="19" t="s">
        <v>760</v>
      </c>
      <c r="N23" s="19" t="s">
        <v>760</v>
      </c>
    </row>
    <row r="24" spans="1:31" s="15" customFormat="1">
      <c r="A24" s="22"/>
      <c r="E24" s="19"/>
      <c r="F24" s="19"/>
      <c r="G24" s="19"/>
      <c r="J24" s="19"/>
      <c r="K24" s="19"/>
      <c r="L24" s="19"/>
      <c r="M24" s="19"/>
      <c r="N24" s="19"/>
    </row>
    <row r="25" spans="1:31">
      <c r="A25" s="20" t="s">
        <v>780</v>
      </c>
      <c r="B25" s="2"/>
      <c r="C25" s="2"/>
      <c r="D25" s="2"/>
      <c r="H25" s="2"/>
      <c r="W25" s="2"/>
      <c r="X25" s="2" t="s">
        <v>760</v>
      </c>
      <c r="Y25" s="2" t="s">
        <v>760</v>
      </c>
      <c r="Z25" s="2"/>
      <c r="AA25" s="2"/>
      <c r="AB25" s="2"/>
      <c r="AC25" s="2"/>
      <c r="AD25" s="2"/>
      <c r="AE25" s="2"/>
    </row>
    <row r="26" spans="1:31">
      <c r="A26" s="20" t="s">
        <v>781</v>
      </c>
      <c r="B26" s="2"/>
      <c r="C26" s="2"/>
      <c r="D26" s="2"/>
      <c r="H26" s="2"/>
      <c r="W26" s="2"/>
      <c r="X26" s="2" t="s">
        <v>760</v>
      </c>
      <c r="Y26" s="2"/>
      <c r="Z26" s="2"/>
      <c r="AA26" s="2"/>
      <c r="AB26" s="2"/>
      <c r="AC26" s="2"/>
      <c r="AD26" s="2"/>
      <c r="AE26" s="2"/>
    </row>
    <row r="27" spans="1:31">
      <c r="A27" s="20" t="s">
        <v>782</v>
      </c>
      <c r="B27" s="2"/>
      <c r="C27" s="2"/>
      <c r="D27" s="2"/>
      <c r="H27" s="2"/>
      <c r="W27" s="2"/>
      <c r="X27" s="2"/>
      <c r="Y27" s="2" t="s">
        <v>760</v>
      </c>
      <c r="Z27" s="2"/>
      <c r="AA27" s="2"/>
      <c r="AB27" s="2"/>
      <c r="AC27" s="2"/>
      <c r="AD27" s="2"/>
      <c r="AE27" s="2"/>
    </row>
    <row r="28" spans="1:31">
      <c r="A28" s="20" t="s">
        <v>783</v>
      </c>
      <c r="B28" s="2"/>
      <c r="C28" s="2"/>
      <c r="D28" s="2"/>
      <c r="H28" s="2"/>
      <c r="W28" s="2"/>
      <c r="X28" s="2"/>
      <c r="Y28" s="2"/>
      <c r="Z28" s="2"/>
      <c r="AA28" s="2" t="s">
        <v>760</v>
      </c>
      <c r="AB28" s="2" t="s">
        <v>760</v>
      </c>
      <c r="AC28" s="2"/>
      <c r="AD28" s="2"/>
      <c r="AE28" s="2"/>
    </row>
    <row r="29" spans="1:31">
      <c r="A29" s="20" t="s">
        <v>784</v>
      </c>
      <c r="B29" s="2"/>
      <c r="C29" s="2"/>
      <c r="D29" s="2"/>
      <c r="H29" s="2"/>
      <c r="W29" s="2"/>
      <c r="X29" s="2"/>
      <c r="Y29" s="2"/>
      <c r="Z29" s="2"/>
      <c r="AA29" s="2" t="s">
        <v>760</v>
      </c>
      <c r="AB29" s="2" t="s">
        <v>760</v>
      </c>
      <c r="AC29" s="2"/>
      <c r="AD29" s="2"/>
      <c r="AE29" s="2"/>
    </row>
    <row r="30" spans="1:31">
      <c r="A30" s="20" t="s">
        <v>785</v>
      </c>
      <c r="B30" s="2"/>
      <c r="C30" s="2"/>
      <c r="D30" s="2"/>
      <c r="H30" s="2"/>
      <c r="W30" s="2"/>
      <c r="X30" s="2"/>
      <c r="Y30" s="2"/>
      <c r="Z30" s="2"/>
      <c r="AA30" s="2"/>
      <c r="AB30" s="2" t="s">
        <v>760</v>
      </c>
      <c r="AC30" s="2"/>
      <c r="AD30" s="2"/>
      <c r="AE30" s="2"/>
    </row>
    <row r="31" spans="1:31">
      <c r="A31" s="20" t="s">
        <v>786</v>
      </c>
      <c r="B31" s="2"/>
      <c r="C31" s="2"/>
      <c r="D31" s="2"/>
      <c r="H31" s="2"/>
      <c r="W31" s="2"/>
      <c r="X31" s="2"/>
      <c r="Y31" s="2"/>
      <c r="Z31" s="2"/>
      <c r="AA31" s="2"/>
      <c r="AB31" s="2" t="s">
        <v>760</v>
      </c>
      <c r="AC31" s="2"/>
      <c r="AD31" s="2"/>
      <c r="AE31" s="2"/>
    </row>
    <row r="32" spans="1:31">
      <c r="A32" s="21" t="s">
        <v>787</v>
      </c>
      <c r="B32" s="2"/>
      <c r="C32" s="2"/>
      <c r="D32" s="2"/>
      <c r="H32" s="2"/>
      <c r="W32" s="2"/>
      <c r="X32" s="2"/>
      <c r="Y32" s="2"/>
      <c r="Z32" s="2"/>
      <c r="AA32" s="2"/>
      <c r="AB32" s="2"/>
      <c r="AC32" s="2" t="s">
        <v>760</v>
      </c>
      <c r="AD32" s="2"/>
      <c r="AE32" s="2"/>
    </row>
    <row r="33" spans="1:31">
      <c r="A33" s="20" t="s">
        <v>788</v>
      </c>
      <c r="B33" s="2"/>
      <c r="C33" s="2"/>
      <c r="D33" s="2"/>
      <c r="H33" s="2"/>
      <c r="W33" s="2"/>
      <c r="X33" s="2"/>
      <c r="Y33" s="2"/>
      <c r="Z33" s="2"/>
      <c r="AA33" s="2"/>
      <c r="AB33" s="2"/>
      <c r="AC33" s="2" t="s">
        <v>760</v>
      </c>
      <c r="AD33" s="2" t="s">
        <v>760</v>
      </c>
      <c r="AE33" s="2"/>
    </row>
    <row r="34" spans="1:31">
      <c r="A34" s="20" t="s">
        <v>789</v>
      </c>
      <c r="B34" s="2"/>
      <c r="C34" s="2"/>
      <c r="D34" s="2"/>
      <c r="H34" s="2"/>
      <c r="W34" s="2"/>
      <c r="X34" s="2"/>
      <c r="Y34" s="2"/>
      <c r="Z34" s="2"/>
      <c r="AA34" s="2"/>
      <c r="AB34" s="2"/>
      <c r="AC34" s="2"/>
      <c r="AD34" s="2" t="s">
        <v>760</v>
      </c>
      <c r="AE34" s="2"/>
    </row>
    <row r="35" spans="1:31">
      <c r="A35" s="20" t="s">
        <v>790</v>
      </c>
      <c r="B35" s="2"/>
      <c r="C35" s="2"/>
      <c r="D35" s="2"/>
      <c r="H35" s="2"/>
      <c r="W35" s="2"/>
      <c r="X35" s="2"/>
      <c r="Y35" s="2"/>
      <c r="Z35" s="2"/>
      <c r="AA35" s="2"/>
      <c r="AB35" s="2"/>
      <c r="AC35" s="2"/>
      <c r="AD35" s="2"/>
      <c r="AE35" s="2" t="s">
        <v>760</v>
      </c>
    </row>
    <row r="36" spans="1:31"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2" t="s">
        <v>791</v>
      </c>
      <c r="B37" s="2"/>
      <c r="C37" s="2"/>
      <c r="D37" s="2"/>
      <c r="H37" s="2"/>
      <c r="W37" s="2"/>
      <c r="X37" s="2" t="s">
        <v>760</v>
      </c>
      <c r="Y37" s="2"/>
      <c r="Z37" s="2"/>
      <c r="AA37" s="2" t="s">
        <v>760</v>
      </c>
      <c r="AB37" s="2"/>
      <c r="AC37" s="2"/>
      <c r="AD37" s="2"/>
      <c r="AE37" s="2"/>
    </row>
    <row r="38" spans="1:31">
      <c r="A38" s="22" t="s">
        <v>792</v>
      </c>
      <c r="B38" s="2"/>
      <c r="C38" s="2"/>
      <c r="D38" s="2"/>
      <c r="H38" s="2"/>
      <c r="W38" s="2"/>
      <c r="X38" s="2" t="s">
        <v>760</v>
      </c>
      <c r="Y38" s="2"/>
      <c r="Z38" s="2"/>
      <c r="AA38" s="2"/>
      <c r="AB38" s="2"/>
      <c r="AC38" s="2"/>
      <c r="AD38" s="2"/>
      <c r="AE38" s="2"/>
    </row>
    <row r="39" spans="1:31">
      <c r="A39" s="22" t="s">
        <v>798</v>
      </c>
      <c r="B39" s="2"/>
      <c r="C39" s="2"/>
      <c r="D39" s="2"/>
      <c r="H39" s="2"/>
      <c r="W39" s="2"/>
      <c r="X39" s="2" t="s">
        <v>760</v>
      </c>
      <c r="Y39" s="2" t="s">
        <v>760</v>
      </c>
      <c r="Z39" s="2"/>
      <c r="AA39" s="2" t="s">
        <v>760</v>
      </c>
      <c r="AB39" s="2"/>
      <c r="AC39" s="2"/>
      <c r="AD39" s="2"/>
      <c r="AE39" s="2"/>
    </row>
    <row r="40" spans="1:31">
      <c r="A40" s="22" t="s">
        <v>800</v>
      </c>
      <c r="B40" s="2"/>
      <c r="C40" s="2"/>
      <c r="D40" s="2"/>
      <c r="H40" s="2"/>
      <c r="W40" s="2"/>
      <c r="X40" s="2" t="s">
        <v>760</v>
      </c>
      <c r="Y40" s="2"/>
      <c r="Z40" s="2"/>
      <c r="AA40" s="2"/>
      <c r="AB40" s="2" t="s">
        <v>760</v>
      </c>
      <c r="AC40" s="2"/>
      <c r="AD40" s="2"/>
      <c r="AE40" s="2"/>
    </row>
    <row r="41" spans="1:31">
      <c r="A41" s="22" t="s">
        <v>793</v>
      </c>
      <c r="B41" s="2"/>
      <c r="C41" s="2"/>
      <c r="D41" s="2"/>
      <c r="H41" s="2"/>
      <c r="W41" s="2"/>
      <c r="X41" s="2" t="s">
        <v>760</v>
      </c>
      <c r="Y41" s="2" t="s">
        <v>760</v>
      </c>
      <c r="Z41" s="2"/>
      <c r="AA41" s="2"/>
      <c r="AB41" s="2" t="s">
        <v>760</v>
      </c>
      <c r="AC41" s="2"/>
      <c r="AD41" s="2"/>
      <c r="AE41" s="2"/>
    </row>
    <row r="42" spans="1:31">
      <c r="A42" s="22" t="s">
        <v>801</v>
      </c>
      <c r="B42" s="2"/>
      <c r="C42" s="2"/>
      <c r="D42" s="2"/>
      <c r="H42" s="2"/>
      <c r="W42" s="2"/>
      <c r="X42" s="2"/>
      <c r="Y42" s="2" t="s">
        <v>760</v>
      </c>
      <c r="Z42" s="2"/>
      <c r="AA42" s="2"/>
      <c r="AB42" s="2"/>
      <c r="AC42" s="2"/>
      <c r="AD42" s="2"/>
      <c r="AE42" s="2"/>
    </row>
    <row r="43" spans="1:31">
      <c r="A43" s="22" t="s">
        <v>802</v>
      </c>
      <c r="B43" s="2"/>
      <c r="C43" s="2"/>
      <c r="D43" s="2"/>
      <c r="H43" s="2"/>
      <c r="W43" s="2"/>
      <c r="X43" s="2"/>
      <c r="Y43" s="2" t="s">
        <v>760</v>
      </c>
      <c r="Z43" s="2"/>
      <c r="AA43" s="2"/>
      <c r="AB43" s="2"/>
      <c r="AC43" s="2"/>
      <c r="AD43" s="2"/>
      <c r="AE43" s="2"/>
    </row>
    <row r="44" spans="1:31">
      <c r="A44" s="22" t="s">
        <v>799</v>
      </c>
      <c r="B44" s="2"/>
      <c r="C44" s="2"/>
      <c r="D44" s="2"/>
      <c r="H44" s="2"/>
      <c r="W44" s="2"/>
      <c r="X44" s="2"/>
      <c r="Y44" s="2"/>
      <c r="Z44" s="2" t="s">
        <v>760</v>
      </c>
      <c r="AA44" s="2"/>
      <c r="AB44" s="2"/>
      <c r="AC44" s="2"/>
      <c r="AD44" s="2"/>
      <c r="AE44" s="2"/>
    </row>
    <row r="45" spans="1:31">
      <c r="A45" s="22" t="s">
        <v>795</v>
      </c>
      <c r="B45" s="2"/>
      <c r="C45" s="2"/>
      <c r="D45" s="2"/>
      <c r="H45" s="2"/>
      <c r="W45" s="2"/>
      <c r="X45" s="2"/>
      <c r="Y45" s="2"/>
      <c r="Z45" s="2" t="s">
        <v>760</v>
      </c>
      <c r="AA45" s="2"/>
      <c r="AB45" s="2"/>
      <c r="AC45" s="2"/>
      <c r="AD45" s="2"/>
      <c r="AE45" s="2"/>
    </row>
    <row r="46" spans="1:31">
      <c r="A46" s="22" t="s">
        <v>794</v>
      </c>
      <c r="B46" s="2"/>
      <c r="C46" s="2"/>
      <c r="D46" s="2"/>
      <c r="H46" s="2"/>
      <c r="W46" s="2"/>
      <c r="X46" s="2"/>
      <c r="Y46" s="2"/>
      <c r="Z46" s="2" t="s">
        <v>760</v>
      </c>
      <c r="AA46" s="2"/>
      <c r="AB46" s="2"/>
      <c r="AC46" s="2"/>
      <c r="AD46" s="2"/>
      <c r="AE46" s="2"/>
    </row>
    <row r="47" spans="1:31">
      <c r="A47" s="22" t="s">
        <v>796</v>
      </c>
      <c r="B47" s="2"/>
      <c r="C47" s="2"/>
      <c r="D47" s="2"/>
      <c r="H47" s="2"/>
      <c r="W47" s="2"/>
      <c r="X47" s="2"/>
      <c r="Y47" s="2"/>
      <c r="Z47" s="2"/>
      <c r="AA47" s="2" t="s">
        <v>760</v>
      </c>
      <c r="AB47" s="2"/>
      <c r="AC47" s="2"/>
      <c r="AD47" s="2"/>
      <c r="AE47" s="2"/>
    </row>
    <row r="48" spans="1:31">
      <c r="A48" s="22" t="s">
        <v>797</v>
      </c>
      <c r="B48" s="2"/>
      <c r="C48" s="2"/>
      <c r="D48" s="2"/>
      <c r="H48" s="2"/>
      <c r="W48" s="2"/>
      <c r="X48" s="2"/>
      <c r="Y48" s="2"/>
      <c r="Z48" s="2"/>
      <c r="AA48" s="2"/>
      <c r="AB48" s="2" t="s">
        <v>760</v>
      </c>
      <c r="AC48" s="2"/>
      <c r="AD48" s="2"/>
      <c r="AE48" s="2"/>
    </row>
    <row r="50" spans="1:20">
      <c r="A50" s="22" t="s">
        <v>842</v>
      </c>
      <c r="S50" s="2" t="s">
        <v>760</v>
      </c>
      <c r="T50" s="2" t="s">
        <v>760</v>
      </c>
    </row>
    <row r="51" spans="1:20">
      <c r="A51" s="22" t="s">
        <v>979</v>
      </c>
      <c r="S51" s="2" t="s">
        <v>760</v>
      </c>
      <c r="T51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7"/>
  <sheetViews>
    <sheetView workbookViewId="0">
      <selection activeCell="A33" sqref="A33"/>
    </sheetView>
  </sheetViews>
  <sheetFormatPr baseColWidth="10" defaultRowHeight="15" x14ac:dyDescent="0"/>
  <cols>
    <col min="1" max="1" width="26" style="2" bestFit="1" customWidth="1"/>
    <col min="2" max="9" width="10.83203125" style="2"/>
    <col min="10" max="10" width="14.1640625" style="2" bestFit="1" customWidth="1"/>
    <col min="11" max="11" width="17.6640625" style="2" bestFit="1" customWidth="1"/>
    <col min="12" max="16384" width="10.83203125" style="2"/>
  </cols>
  <sheetData>
    <row r="1" spans="1:32">
      <c r="A1" s="2" t="s">
        <v>758</v>
      </c>
      <c r="B1" s="2">
        <v>0</v>
      </c>
      <c r="C1" s="2">
        <v>0</v>
      </c>
      <c r="D1" s="2">
        <v>0</v>
      </c>
      <c r="E1" s="2">
        <v>4</v>
      </c>
      <c r="F1" s="2">
        <v>2</v>
      </c>
      <c r="G1" s="2">
        <v>6</v>
      </c>
      <c r="H1" s="2">
        <v>6</v>
      </c>
      <c r="I1" s="2">
        <v>10</v>
      </c>
      <c r="J1" s="2">
        <v>12</v>
      </c>
      <c r="K1" s="2">
        <v>11</v>
      </c>
      <c r="L1" s="2">
        <v>7</v>
      </c>
      <c r="M1" s="2">
        <v>3</v>
      </c>
      <c r="N1" s="2">
        <v>2</v>
      </c>
      <c r="O1" s="2">
        <v>0</v>
      </c>
      <c r="P1" s="2">
        <v>0</v>
      </c>
      <c r="Q1" s="2">
        <v>0</v>
      </c>
      <c r="R1" s="2">
        <v>0</v>
      </c>
      <c r="S1" s="2">
        <v>2</v>
      </c>
      <c r="T1" s="2">
        <v>1</v>
      </c>
      <c r="U1" s="34">
        <v>0</v>
      </c>
      <c r="V1" s="34">
        <v>0</v>
      </c>
      <c r="W1" s="34">
        <v>0</v>
      </c>
      <c r="X1" s="2">
        <v>10</v>
      </c>
      <c r="Y1" s="2">
        <v>9</v>
      </c>
      <c r="Z1" s="2">
        <v>8</v>
      </c>
      <c r="AA1" s="2">
        <v>8</v>
      </c>
      <c r="AB1" s="2">
        <v>7</v>
      </c>
      <c r="AC1" s="2">
        <v>2</v>
      </c>
      <c r="AD1" s="2">
        <v>2</v>
      </c>
      <c r="AE1" s="2">
        <v>1</v>
      </c>
      <c r="AF1" s="2">
        <v>0</v>
      </c>
    </row>
    <row r="2" spans="1:32">
      <c r="A2" s="2" t="s">
        <v>85</v>
      </c>
    </row>
    <row r="3" spans="1:32">
      <c r="B3" s="17" t="s">
        <v>53</v>
      </c>
      <c r="C3" s="18" t="s">
        <v>54</v>
      </c>
      <c r="D3" s="18" t="s">
        <v>55</v>
      </c>
      <c r="E3" s="18" t="s">
        <v>56</v>
      </c>
      <c r="F3" s="17" t="s">
        <v>57</v>
      </c>
      <c r="G3" s="17" t="s">
        <v>58</v>
      </c>
      <c r="H3" s="17" t="s">
        <v>59</v>
      </c>
      <c r="I3" s="17" t="s">
        <v>60</v>
      </c>
      <c r="J3" s="18" t="s">
        <v>61</v>
      </c>
      <c r="K3" s="18" t="s">
        <v>62</v>
      </c>
      <c r="L3" s="18" t="s">
        <v>63</v>
      </c>
      <c r="M3" s="17" t="s">
        <v>64</v>
      </c>
      <c r="N3" s="17" t="s">
        <v>65</v>
      </c>
      <c r="O3" s="17" t="s">
        <v>66</v>
      </c>
      <c r="P3" s="17" t="s">
        <v>67</v>
      </c>
      <c r="Q3" s="18" t="s">
        <v>68</v>
      </c>
      <c r="R3" s="18" t="s">
        <v>69</v>
      </c>
      <c r="S3" s="18" t="s">
        <v>615</v>
      </c>
      <c r="T3" s="17" t="s">
        <v>71</v>
      </c>
      <c r="U3" s="17" t="s">
        <v>72</v>
      </c>
      <c r="V3" s="17" t="s">
        <v>73</v>
      </c>
      <c r="W3" s="18" t="s">
        <v>74</v>
      </c>
      <c r="X3" s="18" t="s">
        <v>691</v>
      </c>
      <c r="Y3" s="17" t="s">
        <v>76</v>
      </c>
      <c r="Z3" s="17" t="s">
        <v>77</v>
      </c>
      <c r="AA3" s="17" t="s">
        <v>78</v>
      </c>
      <c r="AB3" s="18" t="s">
        <v>79</v>
      </c>
      <c r="AC3" s="18" t="s">
        <v>80</v>
      </c>
      <c r="AD3" s="17" t="s">
        <v>81</v>
      </c>
      <c r="AE3" s="17" t="s">
        <v>82</v>
      </c>
      <c r="AF3" s="17" t="s">
        <v>83</v>
      </c>
    </row>
    <row r="4" spans="1:32" s="19" customFormat="1">
      <c r="A4" s="14" t="s">
        <v>759</v>
      </c>
      <c r="B4" s="18"/>
      <c r="C4" s="18"/>
      <c r="D4" s="18"/>
      <c r="E4" s="18" t="s">
        <v>760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s="19" customFormat="1">
      <c r="A5" s="30" t="s">
        <v>761</v>
      </c>
      <c r="E5" s="19" t="s">
        <v>760</v>
      </c>
      <c r="F5" s="19" t="s">
        <v>760</v>
      </c>
      <c r="G5" s="19" t="s">
        <v>760</v>
      </c>
      <c r="H5" s="19" t="s">
        <v>760</v>
      </c>
    </row>
    <row r="6" spans="1:32" s="19" customFormat="1">
      <c r="A6" s="30" t="s">
        <v>762</v>
      </c>
      <c r="E6" s="19" t="s">
        <v>760</v>
      </c>
      <c r="F6" s="19" t="s">
        <v>760</v>
      </c>
      <c r="G6" s="19" t="s">
        <v>760</v>
      </c>
      <c r="H6" s="19" t="s">
        <v>760</v>
      </c>
      <c r="I6" s="19" t="s">
        <v>760</v>
      </c>
      <c r="J6" s="19" t="s">
        <v>760</v>
      </c>
      <c r="K6" s="19" t="s">
        <v>760</v>
      </c>
      <c r="L6" s="19" t="s">
        <v>760</v>
      </c>
    </row>
    <row r="7" spans="1:32" s="19" customFormat="1">
      <c r="A7" s="30" t="s">
        <v>763</v>
      </c>
      <c r="I7" s="19" t="s">
        <v>760</v>
      </c>
      <c r="J7" s="19" t="s">
        <v>760</v>
      </c>
      <c r="K7" s="19" t="s">
        <v>760</v>
      </c>
    </row>
    <row r="8" spans="1:32" s="19" customFormat="1">
      <c r="A8" s="14" t="s">
        <v>764</v>
      </c>
      <c r="B8" s="18"/>
      <c r="C8" s="18"/>
      <c r="D8" s="18"/>
      <c r="E8" s="18" t="s">
        <v>760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9" customFormat="1">
      <c r="A9" s="14" t="s">
        <v>765</v>
      </c>
      <c r="B9" s="18"/>
      <c r="C9" s="18"/>
      <c r="D9" s="18"/>
      <c r="E9" s="18"/>
      <c r="F9" s="18"/>
      <c r="G9" s="18" t="s">
        <v>760</v>
      </c>
      <c r="H9" s="18" t="s">
        <v>760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9" customFormat="1">
      <c r="A10" s="30" t="s">
        <v>766</v>
      </c>
      <c r="B10" s="18"/>
      <c r="C10" s="18"/>
      <c r="D10" s="18"/>
      <c r="E10" s="18"/>
      <c r="F10" s="18"/>
      <c r="G10" s="18" t="s">
        <v>760</v>
      </c>
      <c r="H10" s="18" t="s">
        <v>760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9" customFormat="1">
      <c r="A11" s="30" t="s">
        <v>767</v>
      </c>
      <c r="G11" s="19" t="s">
        <v>760</v>
      </c>
      <c r="H11" s="19" t="s">
        <v>760</v>
      </c>
      <c r="I11" s="19" t="s">
        <v>760</v>
      </c>
      <c r="J11" s="19" t="s">
        <v>760</v>
      </c>
      <c r="K11" s="19" t="s">
        <v>760</v>
      </c>
      <c r="L11" s="19" t="s">
        <v>760</v>
      </c>
    </row>
    <row r="12" spans="1:32" s="19" customFormat="1">
      <c r="A12" s="14" t="s">
        <v>768</v>
      </c>
      <c r="B12" s="18"/>
      <c r="C12" s="18"/>
      <c r="D12" s="18"/>
      <c r="E12" s="18"/>
      <c r="F12" s="18"/>
      <c r="G12" s="18" t="s">
        <v>760</v>
      </c>
      <c r="H12" s="18" t="s">
        <v>760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9" customFormat="1">
      <c r="A13" s="30" t="s">
        <v>769</v>
      </c>
      <c r="I13" s="19" t="s">
        <v>760</v>
      </c>
    </row>
    <row r="14" spans="1:32" s="19" customFormat="1">
      <c r="A14" s="30" t="s">
        <v>770</v>
      </c>
      <c r="I14" s="19" t="s">
        <v>760</v>
      </c>
      <c r="J14" s="19" t="s">
        <v>760</v>
      </c>
    </row>
    <row r="15" spans="1:32" s="19" customFormat="1">
      <c r="A15" s="30" t="s">
        <v>771</v>
      </c>
      <c r="J15" s="19" t="s">
        <v>760</v>
      </c>
      <c r="K15" s="19" t="s">
        <v>760</v>
      </c>
    </row>
    <row r="16" spans="1:32" s="19" customFormat="1">
      <c r="A16" s="30" t="s">
        <v>772</v>
      </c>
      <c r="J16" s="19" t="s">
        <v>760</v>
      </c>
      <c r="K16" s="19" t="s">
        <v>760</v>
      </c>
      <c r="L16" s="19" t="s">
        <v>760</v>
      </c>
      <c r="M16" s="19" t="s">
        <v>760</v>
      </c>
    </row>
    <row r="17" spans="1:31" s="19" customFormat="1">
      <c r="A17" s="30" t="s">
        <v>773</v>
      </c>
      <c r="J17" s="19" t="s">
        <v>760</v>
      </c>
      <c r="K17" s="19" t="s">
        <v>760</v>
      </c>
      <c r="L17" s="19" t="s">
        <v>760</v>
      </c>
    </row>
    <row r="18" spans="1:31" s="19" customFormat="1">
      <c r="A18" s="30" t="s">
        <v>774</v>
      </c>
      <c r="J18" s="19" t="s">
        <v>760</v>
      </c>
      <c r="K18" s="19" t="s">
        <v>760</v>
      </c>
      <c r="L18" s="19" t="s">
        <v>760</v>
      </c>
      <c r="M18" s="19" t="s">
        <v>760</v>
      </c>
      <c r="N18" s="19" t="s">
        <v>760</v>
      </c>
    </row>
    <row r="19" spans="1:31" s="19" customFormat="1">
      <c r="A19" s="30" t="s">
        <v>775</v>
      </c>
      <c r="I19" s="19" t="s">
        <v>760</v>
      </c>
      <c r="J19" s="19" t="s">
        <v>760</v>
      </c>
      <c r="K19" s="19" t="s">
        <v>760</v>
      </c>
    </row>
    <row r="20" spans="1:31" s="19" customFormat="1">
      <c r="A20" s="30" t="s">
        <v>776</v>
      </c>
      <c r="I20" s="19" t="s">
        <v>760</v>
      </c>
      <c r="J20" s="19" t="s">
        <v>760</v>
      </c>
      <c r="K20" s="19" t="s">
        <v>760</v>
      </c>
    </row>
    <row r="21" spans="1:31" s="19" customFormat="1">
      <c r="A21" s="30" t="s">
        <v>777</v>
      </c>
      <c r="I21" s="19" t="s">
        <v>760</v>
      </c>
    </row>
    <row r="22" spans="1:31" s="19" customFormat="1">
      <c r="A22" s="30" t="s">
        <v>778</v>
      </c>
      <c r="I22" s="19" t="s">
        <v>760</v>
      </c>
      <c r="J22" s="19" t="s">
        <v>760</v>
      </c>
      <c r="K22" s="19" t="s">
        <v>760</v>
      </c>
      <c r="L22" s="19" t="s">
        <v>760</v>
      </c>
    </row>
    <row r="23" spans="1:31" s="19" customFormat="1">
      <c r="A23" s="30" t="s">
        <v>779</v>
      </c>
      <c r="I23" s="19" t="s">
        <v>760</v>
      </c>
      <c r="J23" s="19" t="s">
        <v>760</v>
      </c>
      <c r="K23" s="19" t="s">
        <v>760</v>
      </c>
      <c r="L23" s="19" t="s">
        <v>760</v>
      </c>
      <c r="M23" s="19" t="s">
        <v>760</v>
      </c>
      <c r="N23" s="19" t="s">
        <v>760</v>
      </c>
    </row>
    <row r="24" spans="1:31">
      <c r="A24" s="31"/>
    </row>
    <row r="25" spans="1:31" customFormat="1">
      <c r="A25" s="32" t="s">
        <v>780</v>
      </c>
      <c r="B25" s="2"/>
      <c r="C25" s="2"/>
      <c r="D25" s="2"/>
      <c r="E25" s="2"/>
      <c r="F25" s="2"/>
      <c r="G25" s="2"/>
      <c r="H25" s="2"/>
      <c r="J25" s="2"/>
      <c r="K25" s="2"/>
      <c r="L25" s="2"/>
      <c r="M25" s="2"/>
      <c r="N25" s="2"/>
      <c r="W25" s="2"/>
      <c r="X25" s="2" t="s">
        <v>760</v>
      </c>
      <c r="Y25" s="2" t="s">
        <v>760</v>
      </c>
      <c r="Z25" s="2"/>
      <c r="AA25" s="2"/>
      <c r="AB25" s="2"/>
      <c r="AC25" s="2"/>
      <c r="AD25" s="2"/>
      <c r="AE25" s="2"/>
    </row>
    <row r="26" spans="1:31" customFormat="1">
      <c r="A26" s="32" t="s">
        <v>781</v>
      </c>
      <c r="B26" s="2"/>
      <c r="C26" s="2"/>
      <c r="D26" s="2"/>
      <c r="E26" s="2"/>
      <c r="F26" s="2"/>
      <c r="G26" s="2"/>
      <c r="H26" s="2"/>
      <c r="J26" s="2"/>
      <c r="K26" s="2"/>
      <c r="L26" s="2"/>
      <c r="M26" s="2"/>
      <c r="N26" s="2"/>
      <c r="W26" s="2"/>
      <c r="X26" s="2" t="s">
        <v>760</v>
      </c>
      <c r="Y26" s="2"/>
      <c r="Z26" s="2"/>
      <c r="AA26" s="2"/>
      <c r="AB26" s="2"/>
      <c r="AC26" s="2"/>
      <c r="AD26" s="2"/>
      <c r="AE26" s="2"/>
    </row>
    <row r="27" spans="1:31" customFormat="1">
      <c r="A27" s="32" t="s">
        <v>782</v>
      </c>
      <c r="B27" s="2"/>
      <c r="C27" s="2"/>
      <c r="D27" s="2"/>
      <c r="E27" s="2"/>
      <c r="F27" s="2"/>
      <c r="G27" s="2"/>
      <c r="H27" s="2"/>
      <c r="J27" s="2"/>
      <c r="K27" s="2"/>
      <c r="L27" s="2"/>
      <c r="M27" s="2"/>
      <c r="N27" s="2"/>
      <c r="W27" s="2"/>
      <c r="X27" s="2"/>
      <c r="Y27" s="2" t="s">
        <v>760</v>
      </c>
      <c r="Z27" s="2"/>
      <c r="AA27" s="2"/>
      <c r="AB27" s="2"/>
      <c r="AC27" s="2"/>
      <c r="AD27" s="2"/>
      <c r="AE27" s="2"/>
    </row>
    <row r="28" spans="1:31" customFormat="1">
      <c r="A28" s="32" t="s">
        <v>783</v>
      </c>
      <c r="B28" s="2"/>
      <c r="C28" s="2"/>
      <c r="D28" s="2"/>
      <c r="E28" s="2"/>
      <c r="F28" s="2"/>
      <c r="G28" s="2"/>
      <c r="H28" s="2"/>
      <c r="J28" s="2"/>
      <c r="K28" s="2"/>
      <c r="L28" s="2"/>
      <c r="M28" s="2"/>
      <c r="N28" s="2"/>
      <c r="W28" s="2"/>
      <c r="X28" s="2"/>
      <c r="Y28" s="2"/>
      <c r="Z28" s="2"/>
      <c r="AA28" s="2" t="s">
        <v>760</v>
      </c>
      <c r="AB28" s="2" t="s">
        <v>760</v>
      </c>
      <c r="AC28" s="2"/>
      <c r="AD28" s="2"/>
      <c r="AE28" s="2"/>
    </row>
    <row r="29" spans="1:31" customFormat="1">
      <c r="A29" s="32" t="s">
        <v>784</v>
      </c>
      <c r="B29" s="2"/>
      <c r="C29" s="2"/>
      <c r="D29" s="2"/>
      <c r="E29" s="2"/>
      <c r="F29" s="2"/>
      <c r="G29" s="2"/>
      <c r="H29" s="2"/>
      <c r="J29" s="2"/>
      <c r="K29" s="2"/>
      <c r="L29" s="2"/>
      <c r="M29" s="2"/>
      <c r="N29" s="2"/>
      <c r="W29" s="2"/>
      <c r="X29" s="2"/>
      <c r="Y29" s="2"/>
      <c r="Z29" s="2"/>
      <c r="AA29" s="2" t="s">
        <v>760</v>
      </c>
      <c r="AB29" s="2" t="s">
        <v>760</v>
      </c>
      <c r="AC29" s="2"/>
      <c r="AD29" s="2"/>
      <c r="AE29" s="2"/>
    </row>
    <row r="30" spans="1:31" customFormat="1">
      <c r="A30" s="32" t="s">
        <v>785</v>
      </c>
      <c r="B30" s="2"/>
      <c r="C30" s="2"/>
      <c r="D30" s="2"/>
      <c r="E30" s="2"/>
      <c r="F30" s="2"/>
      <c r="G30" s="2"/>
      <c r="H30" s="2"/>
      <c r="J30" s="2"/>
      <c r="K30" s="2"/>
      <c r="L30" s="2"/>
      <c r="M30" s="2"/>
      <c r="N30" s="2"/>
      <c r="W30" s="2"/>
      <c r="X30" s="2"/>
      <c r="Y30" s="2"/>
      <c r="Z30" s="2"/>
      <c r="AA30" s="2"/>
      <c r="AB30" s="2" t="s">
        <v>760</v>
      </c>
      <c r="AC30" s="2"/>
      <c r="AD30" s="2"/>
      <c r="AE30" s="2"/>
    </row>
    <row r="31" spans="1:31" customFormat="1">
      <c r="A31" s="32" t="s">
        <v>786</v>
      </c>
      <c r="B31" s="2"/>
      <c r="C31" s="2"/>
      <c r="D31" s="2"/>
      <c r="E31" s="2"/>
      <c r="F31" s="2"/>
      <c r="G31" s="2"/>
      <c r="H31" s="2"/>
      <c r="J31" s="2"/>
      <c r="K31" s="2"/>
      <c r="L31" s="2"/>
      <c r="M31" s="2"/>
      <c r="N31" s="2"/>
      <c r="W31" s="2"/>
      <c r="X31" s="2"/>
      <c r="Y31" s="2"/>
      <c r="Z31" s="2"/>
      <c r="AA31" s="2"/>
      <c r="AB31" s="2" t="s">
        <v>760</v>
      </c>
      <c r="AC31" s="2"/>
      <c r="AD31" s="2"/>
      <c r="AE31" s="2"/>
    </row>
    <row r="32" spans="1:31" customFormat="1">
      <c r="A32" s="33" t="s">
        <v>983</v>
      </c>
      <c r="B32" s="2"/>
      <c r="C32" s="2"/>
      <c r="D32" s="2"/>
      <c r="E32" s="2"/>
      <c r="F32" s="2"/>
      <c r="G32" s="2"/>
      <c r="H32" s="2"/>
      <c r="J32" s="2"/>
      <c r="K32" s="2"/>
      <c r="L32" s="2"/>
      <c r="M32" s="2"/>
      <c r="N32" s="2"/>
      <c r="W32" s="2"/>
      <c r="X32" s="2"/>
      <c r="Y32" s="2"/>
      <c r="Z32" s="2"/>
      <c r="AA32" s="2"/>
      <c r="AB32" s="2"/>
      <c r="AC32" s="2" t="s">
        <v>760</v>
      </c>
      <c r="AD32" s="2"/>
      <c r="AE32" s="2"/>
    </row>
    <row r="33" spans="1:31" customFormat="1">
      <c r="A33" s="32" t="s">
        <v>788</v>
      </c>
      <c r="B33" s="2"/>
      <c r="C33" s="2"/>
      <c r="D33" s="2"/>
      <c r="E33" s="2"/>
      <c r="F33" s="2"/>
      <c r="G33" s="2"/>
      <c r="H33" s="2"/>
      <c r="J33" s="2"/>
      <c r="K33" s="2"/>
      <c r="L33" s="2"/>
      <c r="M33" s="2"/>
      <c r="N33" s="2"/>
      <c r="W33" s="2"/>
      <c r="X33" s="2"/>
      <c r="Y33" s="2"/>
      <c r="Z33" s="2"/>
      <c r="AA33" s="2"/>
      <c r="AB33" s="2"/>
      <c r="AC33" s="2" t="s">
        <v>760</v>
      </c>
      <c r="AD33" s="2" t="s">
        <v>760</v>
      </c>
      <c r="AE33" s="2"/>
    </row>
    <row r="34" spans="1:31" customFormat="1">
      <c r="A34" s="32" t="s">
        <v>789</v>
      </c>
      <c r="B34" s="2"/>
      <c r="C34" s="2"/>
      <c r="D34" s="2"/>
      <c r="E34" s="2"/>
      <c r="F34" s="2"/>
      <c r="G34" s="2"/>
      <c r="H34" s="2"/>
      <c r="J34" s="2"/>
      <c r="K34" s="2"/>
      <c r="L34" s="2"/>
      <c r="M34" s="2"/>
      <c r="N34" s="2"/>
      <c r="W34" s="2"/>
      <c r="X34" s="2"/>
      <c r="Y34" s="2"/>
      <c r="Z34" s="2"/>
      <c r="AA34" s="2"/>
      <c r="AB34" s="2"/>
      <c r="AC34" s="2"/>
      <c r="AD34" s="2" t="s">
        <v>760</v>
      </c>
      <c r="AE34" s="2"/>
    </row>
    <row r="35" spans="1:31" customFormat="1">
      <c r="A35" s="32" t="s">
        <v>790</v>
      </c>
      <c r="B35" s="2"/>
      <c r="C35" s="2"/>
      <c r="D35" s="2"/>
      <c r="E35" s="2"/>
      <c r="F35" s="2"/>
      <c r="G35" s="2"/>
      <c r="H35" s="2"/>
      <c r="J35" s="2"/>
      <c r="K35" s="2"/>
      <c r="L35" s="2"/>
      <c r="M35" s="2"/>
      <c r="N35" s="2"/>
      <c r="W35" s="2"/>
      <c r="X35" s="2"/>
      <c r="Y35" s="2"/>
      <c r="Z35" s="2"/>
      <c r="AA35" s="2"/>
      <c r="AB35" s="2"/>
      <c r="AC35" s="2"/>
      <c r="AD35" s="2"/>
      <c r="AE35" s="2" t="s">
        <v>760</v>
      </c>
    </row>
    <row r="36" spans="1:31" customFormat="1">
      <c r="A36" s="31"/>
      <c r="E36" s="2"/>
      <c r="F36" s="2"/>
      <c r="G36" s="2"/>
      <c r="J36" s="2"/>
      <c r="K36" s="2"/>
      <c r="L36" s="2"/>
      <c r="M36" s="2"/>
      <c r="N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customFormat="1">
      <c r="A37" s="30" t="s">
        <v>791</v>
      </c>
      <c r="B37" s="2"/>
      <c r="C37" s="2"/>
      <c r="D37" s="2"/>
      <c r="E37" s="2"/>
      <c r="F37" s="2"/>
      <c r="G37" s="2"/>
      <c r="H37" s="2"/>
      <c r="J37" s="2"/>
      <c r="K37" s="2"/>
      <c r="L37" s="2"/>
      <c r="M37" s="2"/>
      <c r="N37" s="2"/>
      <c r="W37" s="2"/>
      <c r="X37" s="2" t="s">
        <v>760</v>
      </c>
      <c r="Y37" s="2" t="s">
        <v>760</v>
      </c>
      <c r="Z37" s="2" t="s">
        <v>760</v>
      </c>
      <c r="AA37" s="2" t="s">
        <v>760</v>
      </c>
      <c r="AB37" s="2"/>
      <c r="AC37" s="2"/>
      <c r="AD37" s="2"/>
      <c r="AE37" s="2"/>
    </row>
    <row r="38" spans="1:31" customFormat="1">
      <c r="A38" s="30" t="s">
        <v>792</v>
      </c>
      <c r="B38" s="2"/>
      <c r="C38" s="2"/>
      <c r="D38" s="2"/>
      <c r="E38" s="2"/>
      <c r="F38" s="2"/>
      <c r="G38" s="2"/>
      <c r="H38" s="2"/>
      <c r="J38" s="2"/>
      <c r="K38" s="2"/>
      <c r="L38" s="2"/>
      <c r="M38" s="2"/>
      <c r="N38" s="2"/>
      <c r="W38" s="2"/>
      <c r="X38" s="2" t="s">
        <v>760</v>
      </c>
      <c r="Y38" s="2"/>
      <c r="Z38" s="2"/>
      <c r="AA38" s="2"/>
      <c r="AB38" s="2"/>
      <c r="AC38" s="2"/>
      <c r="AD38" s="2"/>
      <c r="AE38" s="2"/>
    </row>
    <row r="39" spans="1:31" customFormat="1">
      <c r="A39" s="30" t="s">
        <v>793</v>
      </c>
      <c r="B39" s="2"/>
      <c r="C39" s="2"/>
      <c r="D39" s="2"/>
      <c r="E39" s="2"/>
      <c r="F39" s="2"/>
      <c r="G39" s="2"/>
      <c r="H39" s="2"/>
      <c r="J39" s="2"/>
      <c r="K39" s="2"/>
      <c r="L39" s="2"/>
      <c r="M39" s="2"/>
      <c r="N39" s="2"/>
      <c r="W39" s="2"/>
      <c r="X39" s="2" t="s">
        <v>760</v>
      </c>
      <c r="Y39" s="2" t="s">
        <v>760</v>
      </c>
      <c r="Z39" s="2" t="s">
        <v>760</v>
      </c>
      <c r="AA39" s="2" t="s">
        <v>760</v>
      </c>
      <c r="AB39" s="2" t="s">
        <v>760</v>
      </c>
      <c r="AC39" s="2"/>
      <c r="AD39" s="2"/>
      <c r="AE39" s="2"/>
    </row>
    <row r="40" spans="1:31" customFormat="1">
      <c r="A40" s="30" t="s">
        <v>794</v>
      </c>
      <c r="B40" s="2"/>
      <c r="C40" s="2"/>
      <c r="D40" s="2"/>
      <c r="E40" s="2"/>
      <c r="F40" s="2"/>
      <c r="G40" s="2"/>
      <c r="H40" s="2"/>
      <c r="J40" s="2"/>
      <c r="K40" s="2"/>
      <c r="L40" s="2"/>
      <c r="M40" s="2"/>
      <c r="N40" s="2"/>
      <c r="W40" s="2"/>
      <c r="X40" s="2"/>
      <c r="Y40" s="2"/>
      <c r="Z40" s="2" t="s">
        <v>760</v>
      </c>
      <c r="AA40" s="2"/>
      <c r="AB40" s="2"/>
      <c r="AC40" s="2"/>
      <c r="AD40" s="2"/>
      <c r="AE40" s="2"/>
    </row>
    <row r="41" spans="1:31" customFormat="1">
      <c r="A41" s="30" t="s">
        <v>795</v>
      </c>
      <c r="B41" s="2"/>
      <c r="C41" s="2"/>
      <c r="D41" s="2"/>
      <c r="E41" s="2"/>
      <c r="F41" s="2"/>
      <c r="G41" s="2"/>
      <c r="H41" s="2"/>
      <c r="J41" s="2"/>
      <c r="K41" s="2"/>
      <c r="L41" s="2"/>
      <c r="M41" s="2"/>
      <c r="N41" s="2"/>
      <c r="W41" s="2"/>
      <c r="X41" s="2"/>
      <c r="Y41" s="2"/>
      <c r="Z41" s="2" t="s">
        <v>760</v>
      </c>
      <c r="AA41" s="2"/>
      <c r="AB41" s="2"/>
      <c r="AC41" s="2"/>
      <c r="AD41" s="2"/>
      <c r="AE41" s="2"/>
    </row>
    <row r="42" spans="1:31" customFormat="1">
      <c r="A42" s="30" t="s">
        <v>796</v>
      </c>
      <c r="B42" s="2"/>
      <c r="C42" s="2"/>
      <c r="D42" s="2"/>
      <c r="E42" s="2"/>
      <c r="F42" s="2"/>
      <c r="G42" s="2"/>
      <c r="H42" s="2"/>
      <c r="J42" s="2"/>
      <c r="K42" s="2"/>
      <c r="L42" s="2"/>
      <c r="M42" s="2"/>
      <c r="N42" s="2"/>
      <c r="W42" s="2"/>
      <c r="X42" s="2"/>
      <c r="Y42" s="2"/>
      <c r="Z42" s="2" t="s">
        <v>760</v>
      </c>
      <c r="AA42" s="2" t="s">
        <v>760</v>
      </c>
      <c r="AB42" s="2"/>
      <c r="AC42" s="2"/>
      <c r="AD42" s="2"/>
      <c r="AE42" s="2"/>
    </row>
    <row r="43" spans="1:31" customFormat="1">
      <c r="A43" s="30" t="s">
        <v>797</v>
      </c>
      <c r="B43" s="2"/>
      <c r="C43" s="2"/>
      <c r="D43" s="2"/>
      <c r="E43" s="2"/>
      <c r="F43" s="2"/>
      <c r="G43" s="2"/>
      <c r="H43" s="2"/>
      <c r="J43" s="2"/>
      <c r="K43" s="2"/>
      <c r="L43" s="2"/>
      <c r="M43" s="2"/>
      <c r="N43" s="2"/>
      <c r="W43" s="2"/>
      <c r="X43" s="2"/>
      <c r="Y43" s="2"/>
      <c r="Z43" s="2"/>
      <c r="AA43" s="2" t="s">
        <v>760</v>
      </c>
      <c r="AB43" s="2" t="s">
        <v>760</v>
      </c>
      <c r="AC43" s="2"/>
      <c r="AD43" s="2"/>
      <c r="AE43" s="2"/>
    </row>
    <row r="44" spans="1:31" customFormat="1">
      <c r="A44" s="30" t="s">
        <v>798</v>
      </c>
      <c r="B44" s="2"/>
      <c r="C44" s="2"/>
      <c r="D44" s="2"/>
      <c r="E44" s="2"/>
      <c r="F44" s="2"/>
      <c r="G44" s="2"/>
      <c r="H44" s="2"/>
      <c r="J44" s="2"/>
      <c r="K44" s="2"/>
      <c r="L44" s="2"/>
      <c r="M44" s="2"/>
      <c r="N44" s="2"/>
      <c r="W44" s="2"/>
      <c r="X44" s="2" t="s">
        <v>760</v>
      </c>
      <c r="Y44" s="2" t="s">
        <v>760</v>
      </c>
      <c r="Z44" s="2" t="s">
        <v>760</v>
      </c>
      <c r="AA44" s="2" t="s">
        <v>760</v>
      </c>
      <c r="AB44" s="2"/>
      <c r="AC44" s="2"/>
      <c r="AD44" s="2"/>
      <c r="AE44" s="2"/>
    </row>
    <row r="45" spans="1:31" customFormat="1">
      <c r="A45" s="30" t="s">
        <v>799</v>
      </c>
      <c r="B45" s="2"/>
      <c r="C45" s="2"/>
      <c r="D45" s="2"/>
      <c r="E45" s="2"/>
      <c r="F45" s="2"/>
      <c r="G45" s="2"/>
      <c r="H45" s="2"/>
      <c r="J45" s="2"/>
      <c r="K45" s="2"/>
      <c r="L45" s="2"/>
      <c r="M45" s="2"/>
      <c r="N45" s="2"/>
      <c r="W45" s="2"/>
      <c r="X45" s="2" t="s">
        <v>760</v>
      </c>
      <c r="Y45" s="2" t="s">
        <v>760</v>
      </c>
      <c r="Z45" s="2" t="s">
        <v>760</v>
      </c>
      <c r="AA45" s="2"/>
      <c r="AB45" s="2"/>
      <c r="AC45" s="2"/>
      <c r="AD45" s="2"/>
      <c r="AE45" s="2"/>
    </row>
    <row r="46" spans="1:31" customFormat="1">
      <c r="A46" s="30" t="s">
        <v>800</v>
      </c>
      <c r="B46" s="2"/>
      <c r="C46" s="2"/>
      <c r="D46" s="2"/>
      <c r="E46" s="2"/>
      <c r="F46" s="2"/>
      <c r="G46" s="2"/>
      <c r="H46" s="2"/>
      <c r="J46" s="2"/>
      <c r="K46" s="2"/>
      <c r="L46" s="2"/>
      <c r="M46" s="2"/>
      <c r="N46" s="2"/>
      <c r="W46" s="2"/>
      <c r="X46" s="2" t="s">
        <v>760</v>
      </c>
      <c r="Y46" s="2" t="s">
        <v>760</v>
      </c>
      <c r="Z46" s="2" t="s">
        <v>760</v>
      </c>
      <c r="AA46" s="2" t="s">
        <v>760</v>
      </c>
      <c r="AB46" s="2" t="s">
        <v>760</v>
      </c>
      <c r="AC46" s="2"/>
      <c r="AD46" s="2"/>
      <c r="AE46" s="2"/>
    </row>
    <row r="47" spans="1:31" customFormat="1">
      <c r="A47" s="30" t="s">
        <v>801</v>
      </c>
      <c r="B47" s="2"/>
      <c r="C47" s="2"/>
      <c r="D47" s="2"/>
      <c r="E47" s="2"/>
      <c r="F47" s="2"/>
      <c r="G47" s="2"/>
      <c r="H47" s="2"/>
      <c r="J47" s="2"/>
      <c r="K47" s="2"/>
      <c r="L47" s="2"/>
      <c r="M47" s="2"/>
      <c r="N47" s="2"/>
      <c r="W47" s="2"/>
      <c r="X47" s="2" t="s">
        <v>760</v>
      </c>
      <c r="Y47" s="2" t="s">
        <v>760</v>
      </c>
      <c r="Z47" s="2"/>
      <c r="AA47" s="2"/>
      <c r="AB47" s="2"/>
      <c r="AC47" s="2"/>
      <c r="AD47" s="2"/>
      <c r="AE47" s="2"/>
    </row>
    <row r="48" spans="1:31" customFormat="1">
      <c r="A48" s="30" t="s">
        <v>802</v>
      </c>
      <c r="B48" s="2"/>
      <c r="C48" s="2"/>
      <c r="D48" s="2"/>
      <c r="E48" s="2"/>
      <c r="F48" s="2"/>
      <c r="G48" s="2"/>
      <c r="H48" s="2"/>
      <c r="J48" s="2"/>
      <c r="K48" s="2"/>
      <c r="L48" s="2"/>
      <c r="M48" s="2"/>
      <c r="N48" s="2"/>
      <c r="W48" s="2"/>
      <c r="X48" s="2" t="s">
        <v>760</v>
      </c>
      <c r="Y48" s="2" t="s">
        <v>760</v>
      </c>
      <c r="Z48" s="2"/>
      <c r="AA48" s="2"/>
      <c r="AB48" s="2"/>
      <c r="AC48" s="2"/>
      <c r="AD48" s="2"/>
      <c r="AE48" s="2"/>
    </row>
    <row r="50" spans="1:20" customFormat="1">
      <c r="A50" s="22" t="s">
        <v>842</v>
      </c>
      <c r="E50" s="2"/>
      <c r="F50" s="2"/>
      <c r="G50" s="2"/>
      <c r="J50" s="2"/>
      <c r="K50" s="2"/>
      <c r="L50" s="2"/>
      <c r="M50" s="2"/>
      <c r="N50" s="2"/>
      <c r="S50" s="2" t="s">
        <v>760</v>
      </c>
      <c r="T50" s="2" t="s">
        <v>760</v>
      </c>
    </row>
    <row r="51" spans="1:20" customFormat="1">
      <c r="A51" s="22" t="s">
        <v>979</v>
      </c>
      <c r="E51" s="2"/>
      <c r="F51" s="2"/>
      <c r="G51" s="2"/>
      <c r="J51" s="2"/>
      <c r="K51" s="2"/>
      <c r="L51" s="2"/>
      <c r="M51" s="2"/>
      <c r="N51" s="2"/>
      <c r="S51" s="2" t="s">
        <v>760</v>
      </c>
      <c r="T51" s="2"/>
    </row>
    <row r="95" spans="6:6">
      <c r="F95" s="19" t="s">
        <v>803</v>
      </c>
    </row>
    <row r="96" spans="6:6">
      <c r="F96" s="2" t="s">
        <v>804</v>
      </c>
    </row>
    <row r="97" spans="6:6">
      <c r="F97" s="2" t="s">
        <v>805</v>
      </c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7"/>
  <sheetViews>
    <sheetView workbookViewId="0">
      <selection activeCell="C44" sqref="C44"/>
    </sheetView>
  </sheetViews>
  <sheetFormatPr baseColWidth="10" defaultColWidth="13" defaultRowHeight="15" x14ac:dyDescent="0"/>
  <cols>
    <col min="1" max="1" width="12.1640625" style="9" customWidth="1"/>
    <col min="2" max="2" width="70" style="9" customWidth="1"/>
    <col min="3" max="3" width="18.83203125" style="9" customWidth="1"/>
    <col min="4" max="4" width="6.83203125" style="9" customWidth="1"/>
    <col min="5" max="5" width="29" style="9" customWidth="1"/>
    <col min="6" max="6" width="10.33203125" style="9" customWidth="1"/>
    <col min="7" max="7" width="21.1640625" style="9" customWidth="1"/>
    <col min="8" max="8" width="20" style="9" customWidth="1"/>
    <col min="9" max="9" width="37.5" style="9" customWidth="1"/>
    <col min="10" max="10" width="26.6640625" style="9" customWidth="1"/>
    <col min="11" max="11" width="27.83203125" style="9" customWidth="1"/>
    <col min="12" max="12" width="16.33203125" style="9" customWidth="1"/>
    <col min="13" max="13" width="11" style="9" customWidth="1"/>
    <col min="14" max="14" width="27.5" style="9" customWidth="1"/>
    <col min="15" max="15" width="16.83203125" style="10" customWidth="1"/>
    <col min="16" max="253" width="13" style="10"/>
  </cols>
  <sheetData>
    <row r="1" spans="1:23" customFormat="1">
      <c r="A1" s="9" t="s">
        <v>101</v>
      </c>
      <c r="B1" s="9" t="s">
        <v>102</v>
      </c>
      <c r="C1" s="9" t="s">
        <v>103</v>
      </c>
      <c r="D1" s="9" t="s">
        <v>104</v>
      </c>
      <c r="E1" s="9" t="s">
        <v>105</v>
      </c>
      <c r="F1" s="9" t="s">
        <v>106</v>
      </c>
      <c r="G1" s="9" t="s">
        <v>107</v>
      </c>
      <c r="H1" s="9" t="s">
        <v>108</v>
      </c>
      <c r="I1" s="9" t="s">
        <v>90</v>
      </c>
      <c r="J1" s="9" t="s">
        <v>109</v>
      </c>
      <c r="K1" s="9" t="s">
        <v>110</v>
      </c>
      <c r="L1" s="9" t="s">
        <v>111</v>
      </c>
      <c r="M1" s="9" t="s">
        <v>112</v>
      </c>
      <c r="N1" s="9" t="s">
        <v>113</v>
      </c>
      <c r="O1" s="10" t="s">
        <v>114</v>
      </c>
      <c r="P1" s="10" t="s">
        <v>115</v>
      </c>
      <c r="Q1" s="10" t="s">
        <v>98</v>
      </c>
      <c r="R1" s="10" t="s">
        <v>116</v>
      </c>
      <c r="S1" s="10" t="s">
        <v>117</v>
      </c>
      <c r="T1" s="10"/>
      <c r="U1" s="10"/>
      <c r="V1" s="10"/>
      <c r="W1" s="10">
        <v>-1</v>
      </c>
    </row>
    <row r="3" spans="1:23" customFormat="1">
      <c r="A3" s="9" t="s">
        <v>118</v>
      </c>
      <c r="B3" s="9" t="s">
        <v>119</v>
      </c>
      <c r="C3" s="9" t="s">
        <v>120</v>
      </c>
      <c r="D3" s="10" t="s">
        <v>121</v>
      </c>
      <c r="E3" s="11" t="s">
        <v>122</v>
      </c>
      <c r="F3" s="12" t="s">
        <v>123</v>
      </c>
      <c r="G3" s="10" t="s">
        <v>124</v>
      </c>
      <c r="H3" s="10" t="s">
        <v>125</v>
      </c>
      <c r="I3" s="9" t="s">
        <v>53</v>
      </c>
      <c r="J3" s="9" t="s">
        <v>126</v>
      </c>
      <c r="K3" s="9" t="s">
        <v>127</v>
      </c>
      <c r="L3" s="9">
        <v>20.65</v>
      </c>
      <c r="M3" s="9">
        <v>22.7</v>
      </c>
      <c r="N3" s="12" t="s">
        <v>128</v>
      </c>
      <c r="O3" s="10">
        <f>L3-(M3-21.7)</f>
        <v>19.649999999999999</v>
      </c>
      <c r="P3" s="10">
        <f>AVERAGE(O3:O6)</f>
        <v>19.935000000000002</v>
      </c>
      <c r="Q3" s="10">
        <f>STDEV(O3:O6)</f>
        <v>0.25980762113533257</v>
      </c>
      <c r="R3" s="10">
        <v>200.3</v>
      </c>
      <c r="S3" s="10">
        <v>1.4142135623730951</v>
      </c>
      <c r="T3" s="10">
        <f>117.4-4.5*(P3-$W$1)</f>
        <v>23.192499999999995</v>
      </c>
      <c r="U3" s="10">
        <f>4.5*Q3</f>
        <v>1.1691342951089965</v>
      </c>
      <c r="V3" s="10"/>
      <c r="W3" s="10"/>
    </row>
    <row r="4" spans="1:23" customFormat="1">
      <c r="A4" s="9" t="s">
        <v>129</v>
      </c>
      <c r="B4" s="9" t="s">
        <v>119</v>
      </c>
      <c r="C4" s="9" t="s">
        <v>120</v>
      </c>
      <c r="D4" s="10" t="s">
        <v>121</v>
      </c>
      <c r="E4" s="11" t="s">
        <v>122</v>
      </c>
      <c r="F4" s="12" t="s">
        <v>123</v>
      </c>
      <c r="G4" s="10" t="s">
        <v>124</v>
      </c>
      <c r="H4" s="10" t="s">
        <v>125</v>
      </c>
      <c r="I4" s="9" t="s">
        <v>53</v>
      </c>
      <c r="J4" s="9" t="s">
        <v>126</v>
      </c>
      <c r="K4" s="9" t="s">
        <v>127</v>
      </c>
      <c r="L4" s="9">
        <v>20.78</v>
      </c>
      <c r="M4" s="9">
        <v>22.7</v>
      </c>
      <c r="N4" s="12" t="s">
        <v>128</v>
      </c>
      <c r="O4" s="10">
        <f>L4-(M4-21.7)</f>
        <v>19.78</v>
      </c>
      <c r="P4" s="10"/>
      <c r="Q4" s="10"/>
      <c r="R4" s="10"/>
      <c r="S4" s="10"/>
      <c r="T4" s="10"/>
      <c r="U4" s="10"/>
      <c r="V4" s="10"/>
      <c r="W4" s="10"/>
    </row>
    <row r="5" spans="1:23" customFormat="1">
      <c r="A5" s="9" t="s">
        <v>130</v>
      </c>
      <c r="B5" s="9" t="s">
        <v>119</v>
      </c>
      <c r="C5" s="9" t="s">
        <v>120</v>
      </c>
      <c r="D5" s="10" t="s">
        <v>121</v>
      </c>
      <c r="E5" s="11" t="s">
        <v>122</v>
      </c>
      <c r="F5" s="12" t="s">
        <v>123</v>
      </c>
      <c r="G5" s="10" t="s">
        <v>124</v>
      </c>
      <c r="H5" s="10" t="s">
        <v>125</v>
      </c>
      <c r="I5" s="9" t="s">
        <v>53</v>
      </c>
      <c r="J5" s="9" t="s">
        <v>126</v>
      </c>
      <c r="K5" s="9" t="s">
        <v>127</v>
      </c>
      <c r="L5" s="9">
        <v>21.17</v>
      </c>
      <c r="M5" s="9">
        <v>22.7</v>
      </c>
      <c r="N5" s="12" t="s">
        <v>128</v>
      </c>
      <c r="O5" s="10">
        <f>L5-(M5-21.7)</f>
        <v>20.170000000000002</v>
      </c>
      <c r="P5" s="10"/>
      <c r="Q5" s="10"/>
      <c r="R5" s="10"/>
      <c r="S5" s="10"/>
      <c r="T5" s="10"/>
      <c r="U5" s="10"/>
      <c r="V5" s="10"/>
      <c r="W5" s="10"/>
    </row>
    <row r="6" spans="1:23" customFormat="1">
      <c r="A6" s="9" t="s">
        <v>131</v>
      </c>
      <c r="B6" s="9" t="s">
        <v>119</v>
      </c>
      <c r="C6" s="9" t="s">
        <v>120</v>
      </c>
      <c r="D6" s="10" t="s">
        <v>132</v>
      </c>
      <c r="E6" s="11" t="s">
        <v>133</v>
      </c>
      <c r="F6" s="12" t="s">
        <v>134</v>
      </c>
      <c r="G6" s="10" t="s">
        <v>124</v>
      </c>
      <c r="H6" s="10" t="s">
        <v>125</v>
      </c>
      <c r="I6" s="9" t="s">
        <v>53</v>
      </c>
      <c r="J6" s="9" t="s">
        <v>126</v>
      </c>
      <c r="K6" s="9" t="s">
        <v>127</v>
      </c>
      <c r="L6" s="9">
        <v>21.14</v>
      </c>
      <c r="M6" s="9">
        <v>22.7</v>
      </c>
      <c r="N6" s="12" t="s">
        <v>128</v>
      </c>
      <c r="O6" s="10">
        <f>L6-(M6-21.7)</f>
        <v>20.14</v>
      </c>
      <c r="P6" s="10"/>
      <c r="Q6" s="10"/>
      <c r="R6" s="10"/>
      <c r="S6" s="10"/>
      <c r="T6" s="10"/>
      <c r="U6" s="10"/>
      <c r="V6" s="10"/>
      <c r="W6" s="10"/>
    </row>
    <row r="8" spans="1:23" customFormat="1">
      <c r="A8" s="9"/>
      <c r="B8" s="9" t="s">
        <v>135</v>
      </c>
      <c r="C8" s="9" t="s">
        <v>136</v>
      </c>
      <c r="D8" s="9" t="s">
        <v>121</v>
      </c>
      <c r="E8" s="11" t="s">
        <v>137</v>
      </c>
      <c r="I8" s="9" t="s">
        <v>138</v>
      </c>
      <c r="K8" s="9"/>
      <c r="L8" s="9">
        <v>19.7</v>
      </c>
      <c r="M8" s="9">
        <v>21.7</v>
      </c>
      <c r="N8" s="9" t="s">
        <v>139</v>
      </c>
      <c r="O8" s="10">
        <f>L8-(M8-21.7)</f>
        <v>19.7</v>
      </c>
      <c r="P8" s="10">
        <f>O8</f>
        <v>19.7</v>
      </c>
      <c r="Q8" s="10">
        <v>0.2</v>
      </c>
      <c r="R8" s="10">
        <v>195.05</v>
      </c>
      <c r="S8" s="10">
        <v>4.25</v>
      </c>
      <c r="T8" s="10">
        <f>117.4-4.5*(P8-$W$1)</f>
        <v>24.250000000000014</v>
      </c>
      <c r="U8" s="10">
        <f>4.5*Q8</f>
        <v>0.9</v>
      </c>
      <c r="V8" s="10"/>
      <c r="W8" s="10"/>
    </row>
    <row r="10" spans="1:23" customFormat="1">
      <c r="A10" s="9" t="s">
        <v>140</v>
      </c>
      <c r="B10" s="9" t="s">
        <v>141</v>
      </c>
      <c r="C10" s="9" t="s">
        <v>136</v>
      </c>
      <c r="D10" s="10" t="s">
        <v>121</v>
      </c>
      <c r="E10" s="9" t="s">
        <v>142</v>
      </c>
      <c r="F10" s="12"/>
      <c r="G10" s="10" t="s">
        <v>124</v>
      </c>
      <c r="H10" s="10" t="s">
        <v>125</v>
      </c>
      <c r="I10" s="9" t="s">
        <v>143</v>
      </c>
      <c r="J10" s="9" t="s">
        <v>144</v>
      </c>
      <c r="K10" s="9" t="s">
        <v>145</v>
      </c>
      <c r="L10" s="9">
        <v>19.850000000000001</v>
      </c>
      <c r="M10" s="9">
        <v>22.7</v>
      </c>
      <c r="N10" s="12" t="s">
        <v>128</v>
      </c>
      <c r="O10" s="10">
        <f t="shared" ref="O10:O16" si="0">L10-(M10-21.7)</f>
        <v>18.850000000000001</v>
      </c>
      <c r="P10" s="10">
        <f>AVERAGE(O10:O16)</f>
        <v>20.028571428571428</v>
      </c>
      <c r="Q10" s="10">
        <f>STDEV(O10:O16)</f>
        <v>1.0796979295375255</v>
      </c>
      <c r="R10" s="10">
        <v>186.75</v>
      </c>
      <c r="S10" s="10">
        <v>4.0500000000000114</v>
      </c>
      <c r="T10" s="10">
        <f>117.4-4.5*(P10-$W$1)</f>
        <v>22.771428571428572</v>
      </c>
      <c r="U10" s="10">
        <f>4.5*Q10</f>
        <v>4.8586406829188649</v>
      </c>
      <c r="V10" s="10"/>
      <c r="W10" s="10"/>
    </row>
    <row r="11" spans="1:23" customFormat="1">
      <c r="A11" s="9" t="s">
        <v>146</v>
      </c>
      <c r="B11" s="9" t="s">
        <v>147</v>
      </c>
      <c r="C11" s="9" t="s">
        <v>136</v>
      </c>
      <c r="D11" s="10" t="s">
        <v>132</v>
      </c>
      <c r="E11" s="11" t="s">
        <v>148</v>
      </c>
      <c r="F11" s="12" t="s">
        <v>134</v>
      </c>
      <c r="G11" s="10" t="s">
        <v>124</v>
      </c>
      <c r="H11" s="10" t="s">
        <v>125</v>
      </c>
      <c r="I11" s="9" t="s">
        <v>149</v>
      </c>
      <c r="J11" s="9" t="s">
        <v>150</v>
      </c>
      <c r="K11" s="9" t="s">
        <v>151</v>
      </c>
      <c r="L11" s="9">
        <v>20.92</v>
      </c>
      <c r="M11" s="9">
        <v>22.7</v>
      </c>
      <c r="N11" s="12" t="s">
        <v>128</v>
      </c>
      <c r="O11" s="10">
        <f t="shared" si="0"/>
        <v>19.920000000000002</v>
      </c>
      <c r="P11" s="10"/>
      <c r="Q11" s="10"/>
      <c r="R11" s="10"/>
      <c r="S11" s="10"/>
      <c r="T11" s="10"/>
      <c r="U11" s="10"/>
      <c r="V11" s="10"/>
      <c r="W11" s="10"/>
    </row>
    <row r="12" spans="1:23" customFormat="1">
      <c r="A12" s="9" t="s">
        <v>152</v>
      </c>
      <c r="B12" s="9" t="s">
        <v>147</v>
      </c>
      <c r="C12" s="9" t="s">
        <v>136</v>
      </c>
      <c r="D12" s="10" t="s">
        <v>132</v>
      </c>
      <c r="E12" s="9" t="s">
        <v>153</v>
      </c>
      <c r="F12" s="12" t="s">
        <v>134</v>
      </c>
      <c r="G12" s="10" t="s">
        <v>124</v>
      </c>
      <c r="H12" s="10" t="s">
        <v>125</v>
      </c>
      <c r="I12" s="9" t="s">
        <v>149</v>
      </c>
      <c r="J12" s="9" t="s">
        <v>150</v>
      </c>
      <c r="K12" s="9" t="s">
        <v>151</v>
      </c>
      <c r="L12" s="9">
        <v>19.84</v>
      </c>
      <c r="M12" s="9">
        <v>22.7</v>
      </c>
      <c r="N12" s="12" t="s">
        <v>128</v>
      </c>
      <c r="O12" s="10">
        <f t="shared" si="0"/>
        <v>18.84</v>
      </c>
      <c r="P12" s="10"/>
      <c r="Q12" s="10"/>
      <c r="R12" s="10"/>
      <c r="S12" s="10"/>
      <c r="T12" s="10"/>
      <c r="U12" s="10"/>
      <c r="V12" s="10"/>
      <c r="W12" s="10"/>
    </row>
    <row r="13" spans="1:23" customFormat="1">
      <c r="A13" s="9" t="s">
        <v>154</v>
      </c>
      <c r="B13" s="9" t="s">
        <v>147</v>
      </c>
      <c r="C13" s="9" t="s">
        <v>136</v>
      </c>
      <c r="D13" s="10" t="s">
        <v>132</v>
      </c>
      <c r="E13" s="9" t="s">
        <v>153</v>
      </c>
      <c r="F13" s="12" t="s">
        <v>134</v>
      </c>
      <c r="G13" s="10" t="s">
        <v>124</v>
      </c>
      <c r="H13" s="10" t="s">
        <v>125</v>
      </c>
      <c r="I13" s="9" t="s">
        <v>149</v>
      </c>
      <c r="J13" s="9" t="s">
        <v>150</v>
      </c>
      <c r="K13" s="9" t="s">
        <v>151</v>
      </c>
      <c r="L13" s="9">
        <v>20.58</v>
      </c>
      <c r="M13" s="9">
        <v>22.7</v>
      </c>
      <c r="N13" s="12" t="s">
        <v>128</v>
      </c>
      <c r="O13" s="10">
        <f t="shared" si="0"/>
        <v>19.579999999999998</v>
      </c>
      <c r="P13" s="10"/>
      <c r="Q13" s="10"/>
      <c r="R13" s="10"/>
      <c r="S13" s="10"/>
      <c r="T13" s="10"/>
      <c r="U13" s="10"/>
      <c r="V13" s="10"/>
      <c r="W13" s="10"/>
    </row>
    <row r="14" spans="1:23" customFormat="1">
      <c r="A14" s="9" t="s">
        <v>155</v>
      </c>
      <c r="B14" s="9" t="s">
        <v>156</v>
      </c>
      <c r="C14" s="9" t="s">
        <v>120</v>
      </c>
      <c r="D14" s="10" t="s">
        <v>132</v>
      </c>
      <c r="E14" s="11" t="s">
        <v>148</v>
      </c>
      <c r="F14" s="12" t="s">
        <v>134</v>
      </c>
      <c r="G14" s="10" t="s">
        <v>124</v>
      </c>
      <c r="H14" s="10" t="s">
        <v>125</v>
      </c>
      <c r="I14" s="9" t="s">
        <v>149</v>
      </c>
      <c r="J14" s="9" t="s">
        <v>157</v>
      </c>
      <c r="K14" s="9" t="s">
        <v>158</v>
      </c>
      <c r="L14" s="9">
        <v>22.36</v>
      </c>
      <c r="M14" s="9">
        <v>22.7</v>
      </c>
      <c r="N14" s="12" t="s">
        <v>128</v>
      </c>
      <c r="O14" s="10">
        <f t="shared" si="0"/>
        <v>21.36</v>
      </c>
      <c r="P14" s="10"/>
      <c r="Q14" s="10"/>
      <c r="R14" s="10"/>
      <c r="S14" s="10"/>
      <c r="T14" s="10"/>
      <c r="U14" s="10"/>
      <c r="V14" s="10"/>
      <c r="W14" s="10"/>
    </row>
    <row r="15" spans="1:23" customFormat="1">
      <c r="A15" s="9" t="s">
        <v>159</v>
      </c>
      <c r="B15" s="9" t="s">
        <v>156</v>
      </c>
      <c r="C15" s="9" t="s">
        <v>120</v>
      </c>
      <c r="D15" s="10" t="s">
        <v>132</v>
      </c>
      <c r="E15" s="11" t="s">
        <v>148</v>
      </c>
      <c r="F15" s="12" t="s">
        <v>134</v>
      </c>
      <c r="G15" s="10" t="s">
        <v>124</v>
      </c>
      <c r="H15" s="10" t="s">
        <v>125</v>
      </c>
      <c r="I15" s="9" t="s">
        <v>149</v>
      </c>
      <c r="J15" s="9" t="s">
        <v>157</v>
      </c>
      <c r="K15" s="9" t="s">
        <v>158</v>
      </c>
      <c r="L15" s="9">
        <v>21.14</v>
      </c>
      <c r="M15" s="9">
        <v>22.7</v>
      </c>
      <c r="N15" s="12" t="s">
        <v>128</v>
      </c>
      <c r="O15" s="10">
        <f t="shared" si="0"/>
        <v>20.14</v>
      </c>
      <c r="P15" s="10"/>
      <c r="Q15" s="10"/>
      <c r="R15" s="10"/>
      <c r="S15" s="10"/>
      <c r="T15" s="10"/>
      <c r="U15" s="10"/>
      <c r="V15" s="10"/>
      <c r="W15" s="10"/>
    </row>
    <row r="16" spans="1:23" customFormat="1">
      <c r="A16" s="9" t="s">
        <v>160</v>
      </c>
      <c r="B16" s="9" t="s">
        <v>156</v>
      </c>
      <c r="C16" s="9" t="s">
        <v>120</v>
      </c>
      <c r="D16" s="10" t="s">
        <v>132</v>
      </c>
      <c r="E16" s="11" t="s">
        <v>148</v>
      </c>
      <c r="F16" s="12" t="s">
        <v>134</v>
      </c>
      <c r="G16" s="10" t="s">
        <v>124</v>
      </c>
      <c r="H16" s="10" t="s">
        <v>125</v>
      </c>
      <c r="I16" s="9" t="s">
        <v>149</v>
      </c>
      <c r="J16" s="9" t="s">
        <v>157</v>
      </c>
      <c r="K16" s="9" t="s">
        <v>158</v>
      </c>
      <c r="L16" s="9">
        <v>22.51</v>
      </c>
      <c r="M16" s="9">
        <v>22.7</v>
      </c>
      <c r="N16" s="12" t="s">
        <v>128</v>
      </c>
      <c r="O16" s="10">
        <f t="shared" si="0"/>
        <v>21.51</v>
      </c>
      <c r="P16" s="10"/>
      <c r="Q16" s="10"/>
      <c r="R16" s="10"/>
      <c r="S16" s="10"/>
      <c r="T16" s="10"/>
      <c r="U16" s="10"/>
      <c r="V16" s="10"/>
      <c r="W16" s="10"/>
    </row>
    <row r="17" spans="1:25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>
      <c r="A18" s="9" t="s">
        <v>161</v>
      </c>
      <c r="B18" s="9" t="s">
        <v>156</v>
      </c>
      <c r="C18" s="9" t="s">
        <v>120</v>
      </c>
      <c r="D18" s="10" t="s">
        <v>121</v>
      </c>
      <c r="E18" s="11" t="s">
        <v>148</v>
      </c>
      <c r="F18" s="12" t="s">
        <v>134</v>
      </c>
      <c r="G18" s="10" t="s">
        <v>124</v>
      </c>
      <c r="H18" s="10" t="s">
        <v>125</v>
      </c>
      <c r="I18" s="9" t="s">
        <v>162</v>
      </c>
      <c r="J18" s="9" t="s">
        <v>163</v>
      </c>
      <c r="K18" s="9" t="s">
        <v>164</v>
      </c>
      <c r="L18" s="9">
        <v>19.89</v>
      </c>
      <c r="M18" s="9">
        <v>22.7</v>
      </c>
      <c r="N18" s="12" t="s">
        <v>128</v>
      </c>
      <c r="O18" s="10">
        <f t="shared" ref="O18:O40" si="1">L18-(M18-21.7)</f>
        <v>18.89</v>
      </c>
      <c r="P18" s="10">
        <f>AVERAGE(O18:O40)</f>
        <v>18.419130434782609</v>
      </c>
      <c r="Q18" s="10">
        <f>STDEV(O18:O40)</f>
        <v>1.0394312826273546</v>
      </c>
      <c r="R18" s="10">
        <v>178.39999999999998</v>
      </c>
      <c r="S18" s="10">
        <v>4.2999999999999972</v>
      </c>
      <c r="T18" s="10">
        <f>117.4-4.5*(P18-$W$1)</f>
        <v>30.013913043478269</v>
      </c>
      <c r="U18" s="10">
        <f>4.5*Q18</f>
        <v>4.6774407718230959</v>
      </c>
    </row>
    <row r="19" spans="1:253">
      <c r="A19" s="9" t="s">
        <v>165</v>
      </c>
      <c r="B19" s="9" t="s">
        <v>156</v>
      </c>
      <c r="C19" s="9" t="s">
        <v>120</v>
      </c>
      <c r="D19" s="10" t="s">
        <v>121</v>
      </c>
      <c r="E19" s="11" t="s">
        <v>148</v>
      </c>
      <c r="F19" s="12" t="s">
        <v>134</v>
      </c>
      <c r="G19" s="10" t="s">
        <v>124</v>
      </c>
      <c r="H19" s="10" t="s">
        <v>125</v>
      </c>
      <c r="I19" s="9" t="s">
        <v>162</v>
      </c>
      <c r="J19" s="9" t="s">
        <v>163</v>
      </c>
      <c r="K19" s="9" t="s">
        <v>164</v>
      </c>
      <c r="L19" s="9">
        <v>19.79</v>
      </c>
      <c r="M19" s="9">
        <v>22.7</v>
      </c>
      <c r="N19" s="12" t="s">
        <v>128</v>
      </c>
      <c r="O19" s="10">
        <f t="shared" si="1"/>
        <v>18.79</v>
      </c>
    </row>
    <row r="20" spans="1:253">
      <c r="A20" s="9" t="s">
        <v>166</v>
      </c>
      <c r="B20" s="9" t="s">
        <v>156</v>
      </c>
      <c r="C20" s="9" t="s">
        <v>120</v>
      </c>
      <c r="D20" s="10" t="s">
        <v>121</v>
      </c>
      <c r="E20" s="11" t="s">
        <v>167</v>
      </c>
      <c r="F20" s="12" t="s">
        <v>134</v>
      </c>
      <c r="G20" s="10" t="s">
        <v>124</v>
      </c>
      <c r="H20" s="10" t="s">
        <v>125</v>
      </c>
      <c r="I20" s="9" t="s">
        <v>162</v>
      </c>
      <c r="J20" s="9" t="s">
        <v>163</v>
      </c>
      <c r="K20" s="9" t="s">
        <v>164</v>
      </c>
      <c r="L20" s="9">
        <v>20.239999999999998</v>
      </c>
      <c r="M20" s="9">
        <v>22.7</v>
      </c>
      <c r="N20" s="12" t="s">
        <v>128</v>
      </c>
      <c r="O20" s="10">
        <f t="shared" si="1"/>
        <v>19.239999999999998</v>
      </c>
    </row>
    <row r="21" spans="1:253">
      <c r="A21" s="9" t="s">
        <v>168</v>
      </c>
      <c r="B21" s="9" t="s">
        <v>169</v>
      </c>
      <c r="C21" s="9" t="s">
        <v>170</v>
      </c>
      <c r="D21" s="10" t="s">
        <v>132</v>
      </c>
      <c r="E21" s="11" t="s">
        <v>171</v>
      </c>
      <c r="F21" s="12" t="s">
        <v>134</v>
      </c>
      <c r="G21" s="10" t="s">
        <v>124</v>
      </c>
      <c r="H21" s="10" t="s">
        <v>125</v>
      </c>
      <c r="I21" s="9" t="s">
        <v>162</v>
      </c>
      <c r="J21" s="9" t="s">
        <v>172</v>
      </c>
      <c r="K21" s="9" t="s">
        <v>173</v>
      </c>
      <c r="L21" s="9">
        <v>17.96</v>
      </c>
      <c r="M21" s="9">
        <v>22.7</v>
      </c>
      <c r="N21" s="12" t="s">
        <v>128</v>
      </c>
      <c r="O21" s="10">
        <f t="shared" si="1"/>
        <v>16.96</v>
      </c>
    </row>
    <row r="22" spans="1:253">
      <c r="A22" s="9" t="s">
        <v>174</v>
      </c>
      <c r="B22" s="9" t="s">
        <v>169</v>
      </c>
      <c r="C22" s="9" t="s">
        <v>170</v>
      </c>
      <c r="D22" s="10" t="s">
        <v>132</v>
      </c>
      <c r="E22" s="11" t="s">
        <v>171</v>
      </c>
      <c r="F22" s="12" t="s">
        <v>134</v>
      </c>
      <c r="G22" s="10" t="s">
        <v>124</v>
      </c>
      <c r="H22" s="10" t="s">
        <v>125</v>
      </c>
      <c r="I22" s="9" t="s">
        <v>162</v>
      </c>
      <c r="J22" s="9" t="s">
        <v>172</v>
      </c>
      <c r="K22" s="9" t="s">
        <v>173</v>
      </c>
      <c r="L22" s="9">
        <v>17.32</v>
      </c>
      <c r="M22" s="9">
        <v>22.7</v>
      </c>
      <c r="N22" s="12" t="s">
        <v>128</v>
      </c>
      <c r="O22" s="10">
        <f t="shared" si="1"/>
        <v>16.32</v>
      </c>
    </row>
    <row r="23" spans="1:253">
      <c r="A23" s="9" t="s">
        <v>175</v>
      </c>
      <c r="B23" s="9" t="s">
        <v>176</v>
      </c>
      <c r="C23" s="9" t="s">
        <v>136</v>
      </c>
      <c r="D23" s="10" t="s">
        <v>132</v>
      </c>
      <c r="E23" s="11" t="s">
        <v>177</v>
      </c>
      <c r="F23" s="12" t="s">
        <v>123</v>
      </c>
      <c r="G23" s="10" t="s">
        <v>124</v>
      </c>
      <c r="H23" s="10" t="s">
        <v>125</v>
      </c>
      <c r="I23" s="9" t="s">
        <v>162</v>
      </c>
      <c r="J23" s="9" t="s">
        <v>172</v>
      </c>
      <c r="K23" s="9" t="s">
        <v>172</v>
      </c>
      <c r="L23" s="9">
        <v>18.43</v>
      </c>
      <c r="M23" s="9">
        <v>22.7</v>
      </c>
      <c r="N23" s="12" t="s">
        <v>128</v>
      </c>
      <c r="O23" s="10">
        <f t="shared" si="1"/>
        <v>17.43</v>
      </c>
    </row>
    <row r="24" spans="1:253">
      <c r="A24" s="9" t="s">
        <v>178</v>
      </c>
      <c r="B24" s="9" t="s">
        <v>176</v>
      </c>
      <c r="C24" s="9" t="s">
        <v>136</v>
      </c>
      <c r="D24" s="10" t="s">
        <v>132</v>
      </c>
      <c r="E24" s="11" t="s">
        <v>177</v>
      </c>
      <c r="F24" s="12" t="s">
        <v>123</v>
      </c>
      <c r="G24" s="10" t="s">
        <v>124</v>
      </c>
      <c r="H24" s="10" t="s">
        <v>125</v>
      </c>
      <c r="I24" s="9" t="s">
        <v>162</v>
      </c>
      <c r="J24" s="9" t="s">
        <v>172</v>
      </c>
      <c r="K24" s="9" t="s">
        <v>172</v>
      </c>
      <c r="L24" s="9">
        <v>18.96</v>
      </c>
      <c r="M24" s="9">
        <v>22.7</v>
      </c>
      <c r="N24" s="12" t="s">
        <v>128</v>
      </c>
      <c r="O24" s="10">
        <f t="shared" si="1"/>
        <v>17.96</v>
      </c>
    </row>
    <row r="25" spans="1:253">
      <c r="A25" s="9" t="s">
        <v>179</v>
      </c>
      <c r="B25" s="9" t="s">
        <v>180</v>
      </c>
      <c r="C25" s="9" t="s">
        <v>120</v>
      </c>
      <c r="D25" s="10" t="s">
        <v>132</v>
      </c>
      <c r="E25" s="9" t="s">
        <v>153</v>
      </c>
      <c r="F25" s="12" t="s">
        <v>134</v>
      </c>
      <c r="G25" s="10" t="s">
        <v>124</v>
      </c>
      <c r="H25" s="10" t="s">
        <v>125</v>
      </c>
      <c r="I25" s="9" t="s">
        <v>181</v>
      </c>
      <c r="J25" s="9" t="s">
        <v>182</v>
      </c>
      <c r="K25" s="9" t="s">
        <v>183</v>
      </c>
      <c r="L25" s="9">
        <v>19.09</v>
      </c>
      <c r="M25" s="9">
        <v>22.7</v>
      </c>
      <c r="N25" s="12" t="s">
        <v>128</v>
      </c>
      <c r="O25" s="10">
        <f t="shared" si="1"/>
        <v>18.09</v>
      </c>
    </row>
    <row r="26" spans="1:253">
      <c r="A26" s="9" t="s">
        <v>184</v>
      </c>
      <c r="B26" s="9" t="s">
        <v>180</v>
      </c>
      <c r="C26" s="9" t="s">
        <v>120</v>
      </c>
      <c r="D26" s="10" t="s">
        <v>132</v>
      </c>
      <c r="E26" s="9" t="s">
        <v>153</v>
      </c>
      <c r="F26" s="12" t="s">
        <v>134</v>
      </c>
      <c r="G26" s="10" t="s">
        <v>124</v>
      </c>
      <c r="H26" s="10" t="s">
        <v>125</v>
      </c>
      <c r="I26" s="9" t="s">
        <v>181</v>
      </c>
      <c r="J26" s="9" t="s">
        <v>182</v>
      </c>
      <c r="K26" s="9" t="s">
        <v>183</v>
      </c>
      <c r="L26" s="9">
        <v>20.67</v>
      </c>
      <c r="M26" s="9">
        <v>22.7</v>
      </c>
      <c r="N26" s="12" t="s">
        <v>128</v>
      </c>
      <c r="O26" s="10">
        <f t="shared" si="1"/>
        <v>19.670000000000002</v>
      </c>
    </row>
    <row r="27" spans="1:253">
      <c r="A27" s="9" t="s">
        <v>185</v>
      </c>
      <c r="B27" s="9" t="s">
        <v>180</v>
      </c>
      <c r="C27" s="9" t="s">
        <v>120</v>
      </c>
      <c r="D27" s="10" t="s">
        <v>132</v>
      </c>
      <c r="E27" s="9" t="s">
        <v>153</v>
      </c>
      <c r="F27" s="12" t="s">
        <v>134</v>
      </c>
      <c r="G27" s="10" t="s">
        <v>124</v>
      </c>
      <c r="H27" s="10" t="s">
        <v>125</v>
      </c>
      <c r="I27" s="9" t="s">
        <v>181</v>
      </c>
      <c r="J27" s="9" t="s">
        <v>182</v>
      </c>
      <c r="K27" s="9" t="s">
        <v>183</v>
      </c>
      <c r="L27" s="9">
        <v>19.48</v>
      </c>
      <c r="M27" s="9">
        <v>22.7</v>
      </c>
      <c r="N27" s="12" t="s">
        <v>128</v>
      </c>
      <c r="O27" s="10">
        <f t="shared" si="1"/>
        <v>18.48</v>
      </c>
    </row>
    <row r="28" spans="1:253">
      <c r="A28" s="9" t="s">
        <v>186</v>
      </c>
      <c r="B28" s="9" t="s">
        <v>180</v>
      </c>
      <c r="C28" s="9" t="s">
        <v>120</v>
      </c>
      <c r="D28" s="10" t="s">
        <v>132</v>
      </c>
      <c r="E28" s="9" t="s">
        <v>187</v>
      </c>
      <c r="F28" s="12" t="s">
        <v>123</v>
      </c>
      <c r="G28" s="10" t="s">
        <v>124</v>
      </c>
      <c r="H28" s="10" t="s">
        <v>125</v>
      </c>
      <c r="I28" s="9" t="s">
        <v>181</v>
      </c>
      <c r="J28" s="9" t="s">
        <v>182</v>
      </c>
      <c r="K28" s="9" t="s">
        <v>183</v>
      </c>
      <c r="L28" s="9">
        <v>20.27</v>
      </c>
      <c r="M28" s="9">
        <v>22.7</v>
      </c>
      <c r="N28" s="12" t="s">
        <v>128</v>
      </c>
      <c r="O28" s="10">
        <f t="shared" si="1"/>
        <v>19.27</v>
      </c>
    </row>
    <row r="29" spans="1:253">
      <c r="A29" s="9" t="s">
        <v>188</v>
      </c>
      <c r="B29" s="9" t="s">
        <v>180</v>
      </c>
      <c r="C29" s="9" t="s">
        <v>120</v>
      </c>
      <c r="D29" s="10" t="s">
        <v>132</v>
      </c>
      <c r="E29" s="9" t="s">
        <v>187</v>
      </c>
      <c r="F29" s="12" t="s">
        <v>123</v>
      </c>
      <c r="G29" s="10" t="s">
        <v>124</v>
      </c>
      <c r="H29" s="10" t="s">
        <v>125</v>
      </c>
      <c r="I29" s="9" t="s">
        <v>181</v>
      </c>
      <c r="J29" s="9" t="s">
        <v>182</v>
      </c>
      <c r="K29" s="9" t="s">
        <v>183</v>
      </c>
      <c r="L29" s="9">
        <v>20.94</v>
      </c>
      <c r="M29" s="9">
        <v>22.7</v>
      </c>
      <c r="N29" s="12" t="s">
        <v>128</v>
      </c>
      <c r="O29" s="10">
        <f t="shared" si="1"/>
        <v>19.940000000000001</v>
      </c>
    </row>
    <row r="30" spans="1:253">
      <c r="A30" s="9" t="s">
        <v>189</v>
      </c>
      <c r="B30" s="9" t="s">
        <v>180</v>
      </c>
      <c r="C30" s="9" t="s">
        <v>120</v>
      </c>
      <c r="D30" s="10" t="s">
        <v>132</v>
      </c>
      <c r="E30" s="9" t="s">
        <v>187</v>
      </c>
      <c r="F30" s="12" t="s">
        <v>123</v>
      </c>
      <c r="G30" s="10" t="s">
        <v>124</v>
      </c>
      <c r="H30" s="10" t="s">
        <v>125</v>
      </c>
      <c r="I30" s="9" t="s">
        <v>181</v>
      </c>
      <c r="J30" s="9" t="s">
        <v>182</v>
      </c>
      <c r="K30" s="9" t="s">
        <v>183</v>
      </c>
      <c r="L30" s="9">
        <v>19.59</v>
      </c>
      <c r="M30" s="9">
        <v>22.7</v>
      </c>
      <c r="N30" s="12" t="s">
        <v>128</v>
      </c>
      <c r="O30" s="10">
        <f t="shared" si="1"/>
        <v>18.59</v>
      </c>
    </row>
    <row r="31" spans="1:253">
      <c r="A31" s="9" t="s">
        <v>190</v>
      </c>
      <c r="B31" s="9" t="s">
        <v>180</v>
      </c>
      <c r="C31" s="9" t="s">
        <v>120</v>
      </c>
      <c r="D31" s="10" t="s">
        <v>132</v>
      </c>
      <c r="E31" s="9" t="s">
        <v>187</v>
      </c>
      <c r="F31" s="12" t="s">
        <v>123</v>
      </c>
      <c r="G31" s="10" t="s">
        <v>124</v>
      </c>
      <c r="H31" s="10" t="s">
        <v>125</v>
      </c>
      <c r="I31" s="9" t="s">
        <v>181</v>
      </c>
      <c r="J31" s="9" t="s">
        <v>182</v>
      </c>
      <c r="K31" s="9" t="s">
        <v>183</v>
      </c>
      <c r="L31" s="9">
        <v>20.309999999999999</v>
      </c>
      <c r="M31" s="9">
        <v>22.7</v>
      </c>
      <c r="N31" s="12" t="s">
        <v>128</v>
      </c>
      <c r="O31" s="10">
        <f t="shared" si="1"/>
        <v>19.309999999999999</v>
      </c>
    </row>
    <row r="32" spans="1:253">
      <c r="A32" s="9" t="s">
        <v>191</v>
      </c>
      <c r="B32" s="9" t="s">
        <v>180</v>
      </c>
      <c r="C32" s="9" t="s">
        <v>120</v>
      </c>
      <c r="D32" s="10" t="s">
        <v>121</v>
      </c>
      <c r="E32" s="9" t="s">
        <v>192</v>
      </c>
      <c r="F32" s="12" t="s">
        <v>134</v>
      </c>
      <c r="G32" s="10" t="s">
        <v>124</v>
      </c>
      <c r="H32" s="10" t="s">
        <v>125</v>
      </c>
      <c r="I32" s="9" t="s">
        <v>181</v>
      </c>
      <c r="J32" s="9" t="s">
        <v>182</v>
      </c>
      <c r="K32" s="9" t="s">
        <v>183</v>
      </c>
      <c r="L32" s="9">
        <v>19.12</v>
      </c>
      <c r="M32" s="9">
        <v>22.7</v>
      </c>
      <c r="N32" s="12" t="s">
        <v>128</v>
      </c>
      <c r="O32" s="10">
        <f t="shared" si="1"/>
        <v>18.12</v>
      </c>
    </row>
    <row r="33" spans="1:21" customFormat="1">
      <c r="A33" s="9" t="s">
        <v>193</v>
      </c>
      <c r="B33" s="9" t="s">
        <v>180</v>
      </c>
      <c r="C33" s="9" t="s">
        <v>120</v>
      </c>
      <c r="D33" s="10" t="s">
        <v>121</v>
      </c>
      <c r="E33" s="9" t="s">
        <v>192</v>
      </c>
      <c r="F33" s="12" t="s">
        <v>134</v>
      </c>
      <c r="G33" s="10" t="s">
        <v>124</v>
      </c>
      <c r="H33" s="10" t="s">
        <v>125</v>
      </c>
      <c r="I33" s="9" t="s">
        <v>181</v>
      </c>
      <c r="J33" s="9" t="s">
        <v>182</v>
      </c>
      <c r="K33" s="9" t="s">
        <v>183</v>
      </c>
      <c r="L33" s="9">
        <v>18.38</v>
      </c>
      <c r="M33" s="9">
        <v>22.7</v>
      </c>
      <c r="N33" s="12" t="s">
        <v>128</v>
      </c>
      <c r="O33" s="10">
        <f t="shared" si="1"/>
        <v>17.38</v>
      </c>
      <c r="P33" s="10"/>
      <c r="Q33" s="10"/>
      <c r="R33" s="10"/>
      <c r="S33" s="10"/>
      <c r="T33" s="10"/>
      <c r="U33" s="10"/>
    </row>
    <row r="34" spans="1:21" customFormat="1">
      <c r="A34" s="9" t="s">
        <v>194</v>
      </c>
      <c r="B34" s="9" t="s">
        <v>180</v>
      </c>
      <c r="C34" s="9" t="s">
        <v>120</v>
      </c>
      <c r="D34" s="10" t="s">
        <v>132</v>
      </c>
      <c r="E34" s="11" t="s">
        <v>195</v>
      </c>
      <c r="F34" s="12" t="s">
        <v>123</v>
      </c>
      <c r="G34" s="10" t="s">
        <v>124</v>
      </c>
      <c r="H34" s="10" t="s">
        <v>125</v>
      </c>
      <c r="I34" s="9" t="s">
        <v>181</v>
      </c>
      <c r="J34" s="9" t="s">
        <v>182</v>
      </c>
      <c r="K34" s="9" t="s">
        <v>183</v>
      </c>
      <c r="L34" s="9">
        <v>20.7</v>
      </c>
      <c r="M34" s="9">
        <v>22.7</v>
      </c>
      <c r="N34" s="12" t="s">
        <v>128</v>
      </c>
      <c r="O34" s="10">
        <f t="shared" si="1"/>
        <v>19.7</v>
      </c>
      <c r="P34" s="10"/>
      <c r="Q34" s="10"/>
      <c r="R34" s="10"/>
      <c r="S34" s="10"/>
      <c r="T34" s="10"/>
      <c r="U34" s="10"/>
    </row>
    <row r="35" spans="1:21" customFormat="1">
      <c r="A35" s="9" t="s">
        <v>196</v>
      </c>
      <c r="B35" s="9" t="s">
        <v>180</v>
      </c>
      <c r="C35" s="9" t="s">
        <v>120</v>
      </c>
      <c r="D35" s="10" t="s">
        <v>132</v>
      </c>
      <c r="E35" s="11" t="s">
        <v>197</v>
      </c>
      <c r="F35" s="12" t="s">
        <v>123</v>
      </c>
      <c r="G35" s="10" t="s">
        <v>124</v>
      </c>
      <c r="H35" s="10" t="s">
        <v>125</v>
      </c>
      <c r="I35" s="9" t="s">
        <v>181</v>
      </c>
      <c r="J35" s="9" t="s">
        <v>182</v>
      </c>
      <c r="K35" s="9" t="s">
        <v>183</v>
      </c>
      <c r="L35" s="9">
        <v>20.62</v>
      </c>
      <c r="M35" s="9">
        <v>22.7</v>
      </c>
      <c r="N35" s="12" t="s">
        <v>128</v>
      </c>
      <c r="O35" s="10">
        <f t="shared" si="1"/>
        <v>19.62</v>
      </c>
      <c r="P35" s="10"/>
      <c r="Q35" s="10"/>
      <c r="R35" s="10"/>
      <c r="S35" s="10"/>
      <c r="T35" s="10"/>
      <c r="U35" s="10"/>
    </row>
    <row r="36" spans="1:21" customFormat="1">
      <c r="A36" s="9" t="s">
        <v>198</v>
      </c>
      <c r="B36" s="9" t="s">
        <v>180</v>
      </c>
      <c r="C36" s="9" t="s">
        <v>120</v>
      </c>
      <c r="D36" s="10" t="s">
        <v>132</v>
      </c>
      <c r="E36" s="11" t="s">
        <v>197</v>
      </c>
      <c r="F36" s="12" t="s">
        <v>123</v>
      </c>
      <c r="G36" s="10" t="s">
        <v>124</v>
      </c>
      <c r="H36" s="10" t="s">
        <v>125</v>
      </c>
      <c r="I36" s="9" t="s">
        <v>181</v>
      </c>
      <c r="J36" s="9" t="s">
        <v>182</v>
      </c>
      <c r="K36" s="9" t="s">
        <v>183</v>
      </c>
      <c r="L36" s="9">
        <v>20.41</v>
      </c>
      <c r="M36" s="9">
        <v>22.7</v>
      </c>
      <c r="N36" s="12" t="s">
        <v>128</v>
      </c>
      <c r="O36" s="10">
        <f t="shared" si="1"/>
        <v>19.41</v>
      </c>
      <c r="P36" s="10"/>
      <c r="Q36" s="10"/>
      <c r="R36" s="10"/>
      <c r="S36" s="10"/>
      <c r="T36" s="10"/>
      <c r="U36" s="10"/>
    </row>
    <row r="37" spans="1:21" customFormat="1">
      <c r="A37" s="9" t="s">
        <v>199</v>
      </c>
      <c r="B37" s="9" t="s">
        <v>200</v>
      </c>
      <c r="C37" s="9" t="s">
        <v>170</v>
      </c>
      <c r="D37" s="10" t="s">
        <v>132</v>
      </c>
      <c r="E37" s="11" t="s">
        <v>201</v>
      </c>
      <c r="F37" s="12" t="s">
        <v>134</v>
      </c>
      <c r="G37" s="10" t="s">
        <v>124</v>
      </c>
      <c r="H37" s="10" t="s">
        <v>125</v>
      </c>
      <c r="I37" s="9" t="s">
        <v>202</v>
      </c>
      <c r="J37" s="9" t="s">
        <v>203</v>
      </c>
      <c r="K37" s="9" t="s">
        <v>127</v>
      </c>
      <c r="L37" s="9">
        <v>18.91</v>
      </c>
      <c r="M37" s="9">
        <v>22.7</v>
      </c>
      <c r="N37" s="12" t="s">
        <v>128</v>
      </c>
      <c r="O37" s="10">
        <f t="shared" si="1"/>
        <v>17.91</v>
      </c>
      <c r="P37" s="10"/>
      <c r="Q37" s="10"/>
      <c r="R37" s="10"/>
      <c r="S37" s="10"/>
      <c r="T37" s="10"/>
      <c r="U37" s="10"/>
    </row>
    <row r="38" spans="1:21" customFormat="1">
      <c r="A38" s="9" t="s">
        <v>204</v>
      </c>
      <c r="B38" s="9" t="s">
        <v>200</v>
      </c>
      <c r="C38" s="9" t="s">
        <v>170</v>
      </c>
      <c r="D38" s="10" t="s">
        <v>132</v>
      </c>
      <c r="E38" s="11" t="s">
        <v>201</v>
      </c>
      <c r="F38" s="12" t="s">
        <v>134</v>
      </c>
      <c r="G38" s="10" t="s">
        <v>124</v>
      </c>
      <c r="H38" s="10" t="s">
        <v>125</v>
      </c>
      <c r="I38" s="9" t="s">
        <v>202</v>
      </c>
      <c r="J38" s="9" t="s">
        <v>203</v>
      </c>
      <c r="K38" s="9" t="s">
        <v>127</v>
      </c>
      <c r="L38" s="9">
        <v>19.14</v>
      </c>
      <c r="M38" s="9">
        <v>22.7</v>
      </c>
      <c r="N38" s="12" t="s">
        <v>128</v>
      </c>
      <c r="O38" s="10">
        <f t="shared" si="1"/>
        <v>18.14</v>
      </c>
      <c r="P38" s="10"/>
      <c r="Q38" s="10"/>
      <c r="R38" s="10"/>
      <c r="S38" s="10"/>
      <c r="T38" s="10"/>
      <c r="U38" s="10"/>
    </row>
    <row r="39" spans="1:21" customFormat="1">
      <c r="A39" s="9" t="s">
        <v>205</v>
      </c>
      <c r="B39" s="9" t="s">
        <v>200</v>
      </c>
      <c r="C39" s="9" t="s">
        <v>170</v>
      </c>
      <c r="D39" s="10" t="s">
        <v>132</v>
      </c>
      <c r="E39" s="11" t="s">
        <v>201</v>
      </c>
      <c r="F39" s="12" t="s">
        <v>134</v>
      </c>
      <c r="G39" s="10" t="s">
        <v>124</v>
      </c>
      <c r="H39" s="10" t="s">
        <v>125</v>
      </c>
      <c r="I39" s="9" t="s">
        <v>202</v>
      </c>
      <c r="J39" s="9" t="s">
        <v>203</v>
      </c>
      <c r="K39" s="9" t="s">
        <v>127</v>
      </c>
      <c r="L39" s="9">
        <v>18.91</v>
      </c>
      <c r="M39" s="9">
        <v>22.7</v>
      </c>
      <c r="N39" s="12" t="s">
        <v>128</v>
      </c>
      <c r="O39" s="10">
        <f t="shared" si="1"/>
        <v>17.91</v>
      </c>
      <c r="P39" s="10"/>
      <c r="Q39" s="10"/>
      <c r="R39" s="10"/>
      <c r="S39" s="10"/>
      <c r="T39" s="10"/>
      <c r="U39" s="10"/>
    </row>
    <row r="40" spans="1:21" customFormat="1">
      <c r="A40" s="9" t="s">
        <v>206</v>
      </c>
      <c r="B40" s="9" t="s">
        <v>200</v>
      </c>
      <c r="C40" s="9" t="s">
        <v>170</v>
      </c>
      <c r="D40" s="10" t="s">
        <v>132</v>
      </c>
      <c r="E40" s="9" t="s">
        <v>207</v>
      </c>
      <c r="F40" s="12" t="s">
        <v>123</v>
      </c>
      <c r="G40" s="10" t="s">
        <v>124</v>
      </c>
      <c r="H40" s="10" t="s">
        <v>125</v>
      </c>
      <c r="I40" s="9" t="s">
        <v>202</v>
      </c>
      <c r="J40" s="9" t="s">
        <v>203</v>
      </c>
      <c r="K40" s="9" t="s">
        <v>127</v>
      </c>
      <c r="L40" s="9">
        <v>17.510000000000002</v>
      </c>
      <c r="M40" s="9">
        <v>22.7</v>
      </c>
      <c r="N40" s="12" t="s">
        <v>128</v>
      </c>
      <c r="O40" s="10">
        <f t="shared" si="1"/>
        <v>16.510000000000002</v>
      </c>
      <c r="P40" s="10"/>
      <c r="Q40" s="10"/>
      <c r="R40" s="10"/>
      <c r="S40" s="10"/>
      <c r="T40" s="10"/>
      <c r="U40" s="10"/>
    </row>
    <row r="43" spans="1:21" customFormat="1">
      <c r="A43" s="9">
        <v>93399</v>
      </c>
      <c r="B43" s="9" t="s">
        <v>208</v>
      </c>
      <c r="C43" s="9" t="s">
        <v>136</v>
      </c>
      <c r="D43" s="9" t="s">
        <v>121</v>
      </c>
      <c r="E43" s="11" t="s">
        <v>209</v>
      </c>
      <c r="F43" s="9"/>
      <c r="G43" s="9" t="s">
        <v>124</v>
      </c>
      <c r="H43" s="9" t="s">
        <v>210</v>
      </c>
      <c r="I43" s="9" t="s">
        <v>57</v>
      </c>
      <c r="J43" s="9" t="s">
        <v>211</v>
      </c>
      <c r="K43" s="9"/>
      <c r="L43" s="9">
        <v>19.3</v>
      </c>
      <c r="M43" s="13">
        <v>21.7</v>
      </c>
      <c r="N43" s="9" t="s">
        <v>212</v>
      </c>
      <c r="O43" s="10">
        <f>L43-(M43-21.7)</f>
        <v>19.3</v>
      </c>
      <c r="P43" s="10">
        <f>O43</f>
        <v>19.3</v>
      </c>
      <c r="Q43" s="10">
        <v>0.2</v>
      </c>
      <c r="R43" s="10">
        <v>172.2</v>
      </c>
      <c r="S43" s="10">
        <v>1.8999999999999915</v>
      </c>
      <c r="T43" s="10">
        <f>117.4-4.5*(P43-$W$1)</f>
        <v>26.049999999999997</v>
      </c>
      <c r="U43" s="10">
        <f>4.5*Q43</f>
        <v>0.9</v>
      </c>
    </row>
    <row r="45" spans="1:21" s="9" customFormat="1">
      <c r="A45" s="9" t="s">
        <v>213</v>
      </c>
      <c r="B45" s="9" t="s">
        <v>214</v>
      </c>
      <c r="C45" s="9" t="s">
        <v>136</v>
      </c>
      <c r="D45" s="9" t="s">
        <v>121</v>
      </c>
      <c r="E45" s="11" t="s">
        <v>215</v>
      </c>
      <c r="G45" s="9" t="s">
        <v>124</v>
      </c>
      <c r="H45" s="9" t="s">
        <v>210</v>
      </c>
      <c r="I45" s="9" t="s">
        <v>216</v>
      </c>
      <c r="J45" s="9" t="s">
        <v>217</v>
      </c>
      <c r="L45" s="13">
        <v>18.7</v>
      </c>
      <c r="M45" s="13">
        <v>21.7</v>
      </c>
      <c r="N45" s="9" t="s">
        <v>212</v>
      </c>
      <c r="O45" s="10">
        <f>L45-(M45-21.7)</f>
        <v>18.7</v>
      </c>
      <c r="P45" s="9">
        <f>AVERAGE(O45:O48)</f>
        <v>19.8</v>
      </c>
      <c r="Q45" s="9">
        <f>STDEV(O45:O48)</f>
        <v>0.77459666924148374</v>
      </c>
      <c r="R45" s="9">
        <v>169.3</v>
      </c>
      <c r="S45" s="9">
        <v>1</v>
      </c>
      <c r="T45" s="10">
        <f>117.4-4.5*(P45-$W$1)</f>
        <v>23.799999999999997</v>
      </c>
      <c r="U45" s="10">
        <f>4.5*Q45</f>
        <v>3.4856850115866767</v>
      </c>
    </row>
    <row r="46" spans="1:21" customFormat="1">
      <c r="A46" s="9" t="s">
        <v>218</v>
      </c>
      <c r="B46" s="9" t="s">
        <v>219</v>
      </c>
      <c r="C46" s="9" t="s">
        <v>136</v>
      </c>
      <c r="D46" s="9" t="s">
        <v>121</v>
      </c>
      <c r="E46" s="11" t="s">
        <v>220</v>
      </c>
      <c r="F46" s="9"/>
      <c r="G46" s="9" t="s">
        <v>124</v>
      </c>
      <c r="H46" s="9" t="s">
        <v>210</v>
      </c>
      <c r="I46" s="9" t="s">
        <v>221</v>
      </c>
      <c r="J46" s="9" t="s">
        <v>222</v>
      </c>
      <c r="K46" s="9"/>
      <c r="L46" s="13">
        <v>20.5</v>
      </c>
      <c r="M46" s="13">
        <v>21.7</v>
      </c>
      <c r="N46" s="9" t="s">
        <v>212</v>
      </c>
      <c r="O46" s="10">
        <f>L46-(M46-21.7)</f>
        <v>20.5</v>
      </c>
      <c r="P46" s="10"/>
      <c r="Q46" s="10"/>
      <c r="R46" s="10"/>
      <c r="S46" s="10"/>
      <c r="T46" s="10"/>
      <c r="U46" s="10"/>
    </row>
    <row r="47" spans="1:21" customFormat="1">
      <c r="A47" s="9">
        <v>93401</v>
      </c>
      <c r="B47" s="9" t="s">
        <v>223</v>
      </c>
      <c r="C47" s="9" t="s">
        <v>136</v>
      </c>
      <c r="D47" s="9" t="s">
        <v>121</v>
      </c>
      <c r="E47" s="11" t="s">
        <v>220</v>
      </c>
      <c r="F47" s="9"/>
      <c r="G47" s="9" t="s">
        <v>124</v>
      </c>
      <c r="H47" s="9" t="s">
        <v>210</v>
      </c>
      <c r="I47" s="9" t="s">
        <v>221</v>
      </c>
      <c r="J47" s="9" t="s">
        <v>222</v>
      </c>
      <c r="K47" s="9"/>
      <c r="L47" s="13">
        <v>19.899999999999999</v>
      </c>
      <c r="M47" s="13">
        <v>21.7</v>
      </c>
      <c r="N47" s="9" t="s">
        <v>212</v>
      </c>
      <c r="O47" s="10">
        <f>L47-(M47-21.7)</f>
        <v>19.899999999999999</v>
      </c>
      <c r="P47" s="10"/>
      <c r="Q47" s="10"/>
      <c r="T47" s="10"/>
      <c r="U47" s="10"/>
    </row>
    <row r="48" spans="1:21" customFormat="1">
      <c r="A48" s="9" t="s">
        <v>224</v>
      </c>
      <c r="B48" s="9" t="s">
        <v>225</v>
      </c>
      <c r="C48" s="9" t="s">
        <v>136</v>
      </c>
      <c r="D48" s="9" t="s">
        <v>121</v>
      </c>
      <c r="E48" s="11" t="s">
        <v>215</v>
      </c>
      <c r="F48" s="9"/>
      <c r="G48" s="9" t="s">
        <v>124</v>
      </c>
      <c r="H48" s="9" t="s">
        <v>210</v>
      </c>
      <c r="I48" s="9" t="s">
        <v>226</v>
      </c>
      <c r="J48" s="9" t="s">
        <v>227</v>
      </c>
      <c r="K48" s="9"/>
      <c r="L48" s="13">
        <v>20.100000000000001</v>
      </c>
      <c r="M48" s="13">
        <v>21.7</v>
      </c>
      <c r="N48" s="9" t="s">
        <v>212</v>
      </c>
      <c r="O48" s="10">
        <f>L48-(M48-21.7)</f>
        <v>20.100000000000001</v>
      </c>
      <c r="P48" s="10"/>
      <c r="Q48" s="10"/>
      <c r="R48" s="10"/>
      <c r="S48" s="10"/>
      <c r="T48" s="10"/>
      <c r="U48" s="10"/>
    </row>
    <row r="50" spans="1:21" customFormat="1">
      <c r="A50" s="9" t="s">
        <v>228</v>
      </c>
      <c r="B50" s="9" t="s">
        <v>229</v>
      </c>
      <c r="C50" s="9" t="s">
        <v>136</v>
      </c>
      <c r="D50" s="9" t="s">
        <v>121</v>
      </c>
      <c r="E50" s="9" t="s">
        <v>230</v>
      </c>
      <c r="F50" s="9"/>
      <c r="G50" s="9" t="s">
        <v>124</v>
      </c>
      <c r="H50" s="9" t="s">
        <v>210</v>
      </c>
      <c r="I50" s="9" t="s">
        <v>231</v>
      </c>
      <c r="J50" s="9" t="s">
        <v>232</v>
      </c>
      <c r="K50" s="9"/>
      <c r="L50" s="13">
        <v>19.7</v>
      </c>
      <c r="M50" s="13">
        <v>21.7</v>
      </c>
      <c r="N50" s="9" t="s">
        <v>212</v>
      </c>
      <c r="O50" s="10">
        <f t="shared" ref="O50:O73" si="2">L50-(M50-21.7)</f>
        <v>19.7</v>
      </c>
      <c r="P50" s="10">
        <f>AVERAGE(O50:O73)</f>
        <v>20.025000000000002</v>
      </c>
      <c r="Q50" s="10">
        <f>STDEV(O50:O73)</f>
        <v>0.92794771217010885</v>
      </c>
      <c r="R50" s="10">
        <v>167.2</v>
      </c>
      <c r="S50" s="10">
        <v>1.1000000000000085</v>
      </c>
      <c r="T50" s="10">
        <f>117.4-4.5*(P50-$W$1)</f>
        <v>22.787499999999994</v>
      </c>
      <c r="U50" s="10">
        <f>4.5*Q50</f>
        <v>4.1757647047654896</v>
      </c>
    </row>
    <row r="51" spans="1:21" customFormat="1">
      <c r="A51" s="9" t="s">
        <v>233</v>
      </c>
      <c r="B51" s="9" t="s">
        <v>234</v>
      </c>
      <c r="C51" s="10" t="s">
        <v>136</v>
      </c>
      <c r="D51" s="10"/>
      <c r="E51" s="11" t="s">
        <v>235</v>
      </c>
      <c r="F51" s="10"/>
      <c r="G51" s="9" t="s">
        <v>124</v>
      </c>
      <c r="H51" s="9"/>
      <c r="I51" s="9" t="s">
        <v>231</v>
      </c>
      <c r="J51" s="9"/>
      <c r="K51" s="9"/>
      <c r="L51" s="9">
        <v>19.600000000000001</v>
      </c>
      <c r="M51" s="9">
        <v>21.7</v>
      </c>
      <c r="N51" s="9" t="s">
        <v>236</v>
      </c>
      <c r="O51" s="10">
        <f t="shared" si="2"/>
        <v>19.600000000000001</v>
      </c>
      <c r="P51" s="10"/>
      <c r="Q51" s="10"/>
      <c r="T51" s="10"/>
      <c r="U51" s="10"/>
    </row>
    <row r="52" spans="1:21" customFormat="1">
      <c r="A52" s="9" t="s">
        <v>237</v>
      </c>
      <c r="B52" s="9" t="s">
        <v>238</v>
      </c>
      <c r="C52" s="9" t="s">
        <v>136</v>
      </c>
      <c r="D52" s="9" t="s">
        <v>121</v>
      </c>
      <c r="E52" s="11" t="s">
        <v>215</v>
      </c>
      <c r="F52" s="9"/>
      <c r="G52" s="9" t="s">
        <v>124</v>
      </c>
      <c r="H52" s="9" t="s">
        <v>210</v>
      </c>
      <c r="I52" s="9" t="s">
        <v>239</v>
      </c>
      <c r="J52" s="9" t="s">
        <v>240</v>
      </c>
      <c r="K52" s="9" t="s">
        <v>241</v>
      </c>
      <c r="L52" s="13">
        <v>18.7</v>
      </c>
      <c r="M52" s="13">
        <v>21.7</v>
      </c>
      <c r="N52" s="9" t="s">
        <v>212</v>
      </c>
      <c r="O52" s="10">
        <f t="shared" si="2"/>
        <v>18.7</v>
      </c>
      <c r="P52" s="9"/>
      <c r="Q52" s="9"/>
      <c r="R52" s="9"/>
      <c r="S52" s="9"/>
      <c r="T52" s="10"/>
      <c r="U52" s="10"/>
    </row>
    <row r="53" spans="1:21" s="9" customFormat="1">
      <c r="A53" s="9">
        <v>93357</v>
      </c>
      <c r="B53" s="9" t="s">
        <v>242</v>
      </c>
      <c r="C53" s="9" t="s">
        <v>243</v>
      </c>
      <c r="D53" s="9" t="s">
        <v>121</v>
      </c>
      <c r="E53" s="11" t="s">
        <v>215</v>
      </c>
      <c r="G53" s="9" t="s">
        <v>124</v>
      </c>
      <c r="H53" s="9" t="s">
        <v>210</v>
      </c>
      <c r="I53" s="9" t="s">
        <v>239</v>
      </c>
      <c r="J53" s="9" t="s">
        <v>244</v>
      </c>
      <c r="K53" s="9" t="s">
        <v>245</v>
      </c>
      <c r="L53" s="13">
        <v>20.5</v>
      </c>
      <c r="M53" s="13">
        <v>21.7</v>
      </c>
      <c r="N53" s="9" t="s">
        <v>212</v>
      </c>
      <c r="O53" s="10">
        <f t="shared" si="2"/>
        <v>20.5</v>
      </c>
      <c r="P53"/>
      <c r="Q53"/>
      <c r="R53"/>
      <c r="S53"/>
    </row>
    <row r="54" spans="1:21" customFormat="1">
      <c r="A54" s="9" t="s">
        <v>246</v>
      </c>
      <c r="B54" s="9" t="s">
        <v>247</v>
      </c>
      <c r="C54" s="9" t="s">
        <v>136</v>
      </c>
      <c r="D54" s="9" t="s">
        <v>121</v>
      </c>
      <c r="E54" s="11" t="s">
        <v>215</v>
      </c>
      <c r="F54" s="9"/>
      <c r="G54" s="9" t="s">
        <v>124</v>
      </c>
      <c r="H54" s="9" t="s">
        <v>210</v>
      </c>
      <c r="I54" s="9" t="s">
        <v>239</v>
      </c>
      <c r="J54" s="9" t="s">
        <v>240</v>
      </c>
      <c r="K54" s="9" t="s">
        <v>241</v>
      </c>
      <c r="L54" s="13">
        <v>19.7</v>
      </c>
      <c r="M54" s="13">
        <v>21.7</v>
      </c>
      <c r="N54" s="9" t="s">
        <v>212</v>
      </c>
      <c r="O54" s="10">
        <f t="shared" si="2"/>
        <v>19.7</v>
      </c>
      <c r="P54" s="10"/>
      <c r="Q54" s="10"/>
      <c r="R54" s="10"/>
      <c r="S54" s="10"/>
      <c r="T54" s="10"/>
      <c r="U54" s="10"/>
    </row>
    <row r="55" spans="1:21" customFormat="1">
      <c r="A55" s="9" t="s">
        <v>248</v>
      </c>
      <c r="B55" s="9" t="s">
        <v>249</v>
      </c>
      <c r="C55" s="9" t="s">
        <v>136</v>
      </c>
      <c r="D55" s="9" t="s">
        <v>121</v>
      </c>
      <c r="E55" s="11" t="s">
        <v>215</v>
      </c>
      <c r="F55" s="9"/>
      <c r="G55" s="9" t="s">
        <v>124</v>
      </c>
      <c r="H55" s="9" t="s">
        <v>210</v>
      </c>
      <c r="I55" s="9" t="s">
        <v>239</v>
      </c>
      <c r="J55" s="9"/>
      <c r="K55" s="9"/>
      <c r="L55" s="13">
        <v>19.8</v>
      </c>
      <c r="M55" s="13">
        <v>21.7</v>
      </c>
      <c r="N55" s="9" t="s">
        <v>212</v>
      </c>
      <c r="O55" s="10">
        <f t="shared" si="2"/>
        <v>19.8</v>
      </c>
      <c r="P55" s="10"/>
      <c r="Q55" s="10"/>
      <c r="R55" s="10"/>
      <c r="S55" s="10"/>
      <c r="T55" s="10"/>
      <c r="U55" s="10"/>
    </row>
    <row r="56" spans="1:21" customFormat="1">
      <c r="A56" s="9" t="s">
        <v>250</v>
      </c>
      <c r="B56" s="9" t="s">
        <v>251</v>
      </c>
      <c r="C56" s="9" t="s">
        <v>136</v>
      </c>
      <c r="D56" s="9" t="s">
        <v>121</v>
      </c>
      <c r="E56" s="11" t="s">
        <v>215</v>
      </c>
      <c r="F56" s="9"/>
      <c r="G56" s="9" t="s">
        <v>124</v>
      </c>
      <c r="H56" s="9" t="s">
        <v>210</v>
      </c>
      <c r="I56" s="9" t="s">
        <v>252</v>
      </c>
      <c r="J56" s="9" t="s">
        <v>253</v>
      </c>
      <c r="K56" s="9" t="s">
        <v>254</v>
      </c>
      <c r="L56" s="13">
        <v>19.600000000000001</v>
      </c>
      <c r="M56" s="13">
        <v>21.7</v>
      </c>
      <c r="N56" s="9" t="s">
        <v>212</v>
      </c>
      <c r="O56" s="10">
        <f t="shared" si="2"/>
        <v>19.600000000000001</v>
      </c>
      <c r="P56" s="10"/>
      <c r="Q56" s="10"/>
      <c r="R56" s="10"/>
      <c r="S56" s="10"/>
      <c r="T56" s="10"/>
      <c r="U56" s="10"/>
    </row>
    <row r="57" spans="1:21" customFormat="1">
      <c r="A57" s="9" t="s">
        <v>255</v>
      </c>
      <c r="B57" s="9" t="s">
        <v>256</v>
      </c>
      <c r="C57" s="9" t="s">
        <v>136</v>
      </c>
      <c r="D57" s="9" t="s">
        <v>121</v>
      </c>
      <c r="E57" s="9" t="s">
        <v>257</v>
      </c>
      <c r="F57" s="9"/>
      <c r="G57" s="9" t="s">
        <v>124</v>
      </c>
      <c r="H57" s="9" t="s">
        <v>210</v>
      </c>
      <c r="I57" s="9" t="s">
        <v>252</v>
      </c>
      <c r="J57" s="9" t="s">
        <v>258</v>
      </c>
      <c r="K57" s="9" t="s">
        <v>259</v>
      </c>
      <c r="L57" s="13">
        <v>19.399999999999999</v>
      </c>
      <c r="M57" s="13">
        <v>21.7</v>
      </c>
      <c r="N57" s="9" t="s">
        <v>212</v>
      </c>
      <c r="O57" s="10">
        <f t="shared" si="2"/>
        <v>19.399999999999999</v>
      </c>
      <c r="P57" s="10"/>
      <c r="Q57" s="10"/>
      <c r="R57" s="10"/>
      <c r="S57" s="10"/>
      <c r="T57" s="10"/>
      <c r="U57" s="10"/>
    </row>
    <row r="58" spans="1:21" customFormat="1">
      <c r="A58" s="9" t="s">
        <v>260</v>
      </c>
      <c r="B58" s="9" t="s">
        <v>256</v>
      </c>
      <c r="C58" s="9" t="s">
        <v>136</v>
      </c>
      <c r="D58" s="9" t="s">
        <v>121</v>
      </c>
      <c r="E58" s="9" t="s">
        <v>230</v>
      </c>
      <c r="F58" s="9"/>
      <c r="G58" s="9" t="s">
        <v>124</v>
      </c>
      <c r="H58" s="9" t="s">
        <v>210</v>
      </c>
      <c r="I58" s="9" t="s">
        <v>252</v>
      </c>
      <c r="J58" s="9" t="s">
        <v>258</v>
      </c>
      <c r="K58" s="9" t="s">
        <v>259</v>
      </c>
      <c r="L58" s="13">
        <v>19.399999999999999</v>
      </c>
      <c r="M58" s="13">
        <v>21.7</v>
      </c>
      <c r="N58" s="9" t="s">
        <v>212</v>
      </c>
      <c r="O58" s="10">
        <f t="shared" si="2"/>
        <v>19.399999999999999</v>
      </c>
      <c r="P58" s="10"/>
      <c r="Q58" s="10"/>
      <c r="R58" s="10"/>
      <c r="S58" s="10"/>
      <c r="T58" s="10"/>
      <c r="U58" s="10"/>
    </row>
    <row r="59" spans="1:21" s="9" customFormat="1">
      <c r="A59" s="9" t="s">
        <v>261</v>
      </c>
      <c r="B59" s="9" t="s">
        <v>262</v>
      </c>
      <c r="C59" s="9" t="s">
        <v>136</v>
      </c>
      <c r="D59" s="9" t="s">
        <v>121</v>
      </c>
      <c r="E59" s="11" t="s">
        <v>215</v>
      </c>
      <c r="G59" s="9" t="s">
        <v>124</v>
      </c>
      <c r="H59" s="9" t="s">
        <v>210</v>
      </c>
      <c r="I59" s="9" t="s">
        <v>252</v>
      </c>
      <c r="J59" s="9" t="s">
        <v>263</v>
      </c>
      <c r="K59" s="9" t="s">
        <v>264</v>
      </c>
      <c r="L59" s="13">
        <v>20.399999999999999</v>
      </c>
      <c r="M59" s="13">
        <v>21.7</v>
      </c>
      <c r="N59" s="9" t="s">
        <v>212</v>
      </c>
      <c r="O59" s="10">
        <f t="shared" si="2"/>
        <v>20.399999999999999</v>
      </c>
    </row>
    <row r="60" spans="1:21" s="9" customFormat="1">
      <c r="A60" s="9" t="s">
        <v>265</v>
      </c>
      <c r="B60" s="9" t="s">
        <v>266</v>
      </c>
      <c r="C60" s="9" t="s">
        <v>136</v>
      </c>
      <c r="D60" s="9" t="s">
        <v>121</v>
      </c>
      <c r="E60" s="11" t="s">
        <v>267</v>
      </c>
      <c r="G60" s="9" t="s">
        <v>124</v>
      </c>
      <c r="H60" s="9" t="s">
        <v>210</v>
      </c>
      <c r="I60" s="9" t="s">
        <v>252</v>
      </c>
      <c r="J60" s="9" t="s">
        <v>263</v>
      </c>
      <c r="K60" s="9" t="s">
        <v>264</v>
      </c>
      <c r="L60" s="13">
        <v>21</v>
      </c>
      <c r="M60" s="13">
        <v>21.7</v>
      </c>
      <c r="N60" s="9" t="s">
        <v>212</v>
      </c>
      <c r="O60" s="10">
        <f t="shared" si="2"/>
        <v>21</v>
      </c>
    </row>
    <row r="61" spans="1:21" s="9" customFormat="1">
      <c r="A61" s="9" t="s">
        <v>268</v>
      </c>
      <c r="B61" s="9" t="s">
        <v>269</v>
      </c>
      <c r="C61" s="9" t="s">
        <v>136</v>
      </c>
      <c r="D61" s="9" t="s">
        <v>121</v>
      </c>
      <c r="E61" s="11" t="s">
        <v>215</v>
      </c>
      <c r="G61" s="9" t="s">
        <v>124</v>
      </c>
      <c r="H61" s="9" t="s">
        <v>210</v>
      </c>
      <c r="I61" s="9" t="s">
        <v>252</v>
      </c>
      <c r="J61" s="9" t="s">
        <v>263</v>
      </c>
      <c r="K61" s="9" t="s">
        <v>264</v>
      </c>
      <c r="L61" s="13">
        <v>19.899999999999999</v>
      </c>
      <c r="M61" s="13">
        <v>21.7</v>
      </c>
      <c r="N61" s="9" t="s">
        <v>212</v>
      </c>
      <c r="O61" s="10">
        <f t="shared" si="2"/>
        <v>19.899999999999999</v>
      </c>
    </row>
    <row r="62" spans="1:21" s="9" customFormat="1">
      <c r="A62" s="9" t="s">
        <v>270</v>
      </c>
      <c r="B62" s="9" t="s">
        <v>271</v>
      </c>
      <c r="C62" s="9" t="s">
        <v>136</v>
      </c>
      <c r="D62" s="9" t="s">
        <v>121</v>
      </c>
      <c r="E62" s="11" t="s">
        <v>215</v>
      </c>
      <c r="G62" s="9" t="s">
        <v>124</v>
      </c>
      <c r="H62" s="9" t="s">
        <v>210</v>
      </c>
      <c r="I62" s="9" t="s">
        <v>252</v>
      </c>
      <c r="J62" s="9" t="s">
        <v>263</v>
      </c>
      <c r="K62" s="9" t="s">
        <v>264</v>
      </c>
      <c r="L62" s="13">
        <v>20.6</v>
      </c>
      <c r="M62" s="13">
        <v>21.7</v>
      </c>
      <c r="N62" s="9" t="s">
        <v>212</v>
      </c>
      <c r="O62" s="10">
        <f t="shared" si="2"/>
        <v>20.6</v>
      </c>
    </row>
    <row r="63" spans="1:21" s="9" customFormat="1">
      <c r="A63" s="9">
        <v>93362</v>
      </c>
      <c r="B63" s="9" t="s">
        <v>272</v>
      </c>
      <c r="C63" s="9" t="s">
        <v>136</v>
      </c>
      <c r="D63" s="9" t="s">
        <v>121</v>
      </c>
      <c r="E63" s="11" t="s">
        <v>215</v>
      </c>
      <c r="G63" s="9" t="s">
        <v>124</v>
      </c>
      <c r="H63" s="9" t="s">
        <v>210</v>
      </c>
      <c r="I63" s="9" t="s">
        <v>252</v>
      </c>
      <c r="J63" s="9" t="s">
        <v>273</v>
      </c>
      <c r="K63" s="9" t="s">
        <v>274</v>
      </c>
      <c r="L63" s="13">
        <v>20.3</v>
      </c>
      <c r="M63" s="13">
        <v>21.7</v>
      </c>
      <c r="N63" s="9" t="s">
        <v>212</v>
      </c>
      <c r="O63" s="10">
        <f t="shared" si="2"/>
        <v>20.3</v>
      </c>
    </row>
    <row r="64" spans="1:21" s="9" customFormat="1">
      <c r="A64" s="9" t="s">
        <v>275</v>
      </c>
      <c r="B64" s="9" t="s">
        <v>276</v>
      </c>
      <c r="C64" s="9" t="s">
        <v>136</v>
      </c>
      <c r="D64" s="9" t="s">
        <v>121</v>
      </c>
      <c r="E64" s="11" t="s">
        <v>215</v>
      </c>
      <c r="G64" s="9" t="s">
        <v>124</v>
      </c>
      <c r="H64" s="9" t="s">
        <v>210</v>
      </c>
      <c r="I64" s="9" t="s">
        <v>252</v>
      </c>
      <c r="J64" s="9" t="s">
        <v>277</v>
      </c>
      <c r="K64" s="9" t="s">
        <v>278</v>
      </c>
      <c r="L64" s="13">
        <v>20.2</v>
      </c>
      <c r="M64" s="13">
        <v>21.7</v>
      </c>
      <c r="N64" s="9" t="s">
        <v>212</v>
      </c>
      <c r="O64" s="10">
        <f t="shared" si="2"/>
        <v>20.2</v>
      </c>
    </row>
    <row r="65" spans="1:253" s="9" customFormat="1">
      <c r="A65" s="9">
        <v>93360</v>
      </c>
      <c r="B65" s="9" t="s">
        <v>279</v>
      </c>
      <c r="C65" s="9" t="s">
        <v>243</v>
      </c>
      <c r="D65" s="9" t="s">
        <v>121</v>
      </c>
      <c r="E65" s="11" t="s">
        <v>215</v>
      </c>
      <c r="G65" s="9" t="s">
        <v>124</v>
      </c>
      <c r="H65" s="9" t="s">
        <v>210</v>
      </c>
      <c r="I65" s="9" t="s">
        <v>252</v>
      </c>
      <c r="J65" s="9" t="s">
        <v>280</v>
      </c>
      <c r="K65" s="9" t="s">
        <v>281</v>
      </c>
      <c r="L65" s="13">
        <v>20.5</v>
      </c>
      <c r="M65" s="13">
        <v>21.7</v>
      </c>
      <c r="N65" s="9" t="s">
        <v>212</v>
      </c>
      <c r="O65" s="10">
        <f t="shared" si="2"/>
        <v>20.5</v>
      </c>
    </row>
    <row r="66" spans="1:253" s="9" customFormat="1">
      <c r="A66" s="9" t="s">
        <v>282</v>
      </c>
      <c r="B66" s="9" t="s">
        <v>283</v>
      </c>
      <c r="C66" s="9" t="s">
        <v>136</v>
      </c>
      <c r="D66" s="9" t="s">
        <v>121</v>
      </c>
      <c r="E66" s="11" t="s">
        <v>215</v>
      </c>
      <c r="G66" s="9" t="s">
        <v>124</v>
      </c>
      <c r="H66" s="9" t="s">
        <v>210</v>
      </c>
      <c r="I66" s="9" t="s">
        <v>252</v>
      </c>
      <c r="J66" s="9" t="s">
        <v>284</v>
      </c>
      <c r="K66" s="9" t="s">
        <v>285</v>
      </c>
      <c r="L66" s="13">
        <v>21.7</v>
      </c>
      <c r="M66" s="13">
        <v>21.7</v>
      </c>
      <c r="N66" s="9" t="s">
        <v>212</v>
      </c>
      <c r="O66" s="10">
        <f t="shared" si="2"/>
        <v>21.7</v>
      </c>
    </row>
    <row r="67" spans="1:253" s="9" customFormat="1">
      <c r="A67" s="9" t="s">
        <v>286</v>
      </c>
      <c r="B67" s="9" t="s">
        <v>271</v>
      </c>
      <c r="C67" s="9" t="s">
        <v>136</v>
      </c>
      <c r="D67" s="9" t="s">
        <v>121</v>
      </c>
      <c r="E67" s="11" t="s">
        <v>215</v>
      </c>
      <c r="G67" s="9" t="s">
        <v>124</v>
      </c>
      <c r="H67" s="9" t="s">
        <v>210</v>
      </c>
      <c r="I67" s="9" t="s">
        <v>252</v>
      </c>
      <c r="J67" s="9" t="s">
        <v>287</v>
      </c>
      <c r="K67" s="9" t="s">
        <v>285</v>
      </c>
      <c r="L67" s="13">
        <v>22.3</v>
      </c>
      <c r="M67" s="13">
        <v>21.7</v>
      </c>
      <c r="N67" s="9" t="s">
        <v>212</v>
      </c>
      <c r="O67" s="10">
        <f t="shared" si="2"/>
        <v>22.3</v>
      </c>
    </row>
    <row r="68" spans="1:253" s="9" customFormat="1">
      <c r="A68" s="9" t="s">
        <v>288</v>
      </c>
      <c r="B68" s="9" t="s">
        <v>289</v>
      </c>
      <c r="C68" s="9" t="s">
        <v>136</v>
      </c>
      <c r="D68" s="9" t="s">
        <v>121</v>
      </c>
      <c r="E68" s="11" t="s">
        <v>215</v>
      </c>
      <c r="G68" s="9" t="s">
        <v>124</v>
      </c>
      <c r="H68" s="9" t="s">
        <v>210</v>
      </c>
      <c r="I68" s="9" t="s">
        <v>252</v>
      </c>
      <c r="J68" s="9" t="s">
        <v>290</v>
      </c>
      <c r="K68" s="9" t="s">
        <v>291</v>
      </c>
      <c r="L68" s="13">
        <v>20.3</v>
      </c>
      <c r="M68" s="13">
        <v>21.7</v>
      </c>
      <c r="N68" s="9" t="s">
        <v>212</v>
      </c>
      <c r="O68" s="10">
        <f t="shared" si="2"/>
        <v>20.3</v>
      </c>
    </row>
    <row r="69" spans="1:253">
      <c r="A69" s="9" t="s">
        <v>292</v>
      </c>
      <c r="B69" s="9" t="s">
        <v>293</v>
      </c>
      <c r="C69" s="9" t="s">
        <v>136</v>
      </c>
      <c r="D69" s="9" t="s">
        <v>121</v>
      </c>
      <c r="E69" s="11" t="s">
        <v>215</v>
      </c>
      <c r="G69" s="9" t="s">
        <v>124</v>
      </c>
      <c r="H69" s="9" t="s">
        <v>210</v>
      </c>
      <c r="I69" s="9" t="s">
        <v>252</v>
      </c>
      <c r="J69" s="9" t="s">
        <v>290</v>
      </c>
      <c r="K69" s="9" t="s">
        <v>291</v>
      </c>
      <c r="L69" s="13">
        <v>19.100000000000001</v>
      </c>
      <c r="M69" s="13">
        <v>21.7</v>
      </c>
      <c r="N69" s="9" t="s">
        <v>212</v>
      </c>
      <c r="O69" s="10">
        <f t="shared" si="2"/>
        <v>19.100000000000001</v>
      </c>
    </row>
    <row r="70" spans="1:253">
      <c r="A70" s="9" t="s">
        <v>294</v>
      </c>
      <c r="B70" s="9" t="s">
        <v>293</v>
      </c>
      <c r="C70" s="9" t="s">
        <v>136</v>
      </c>
      <c r="D70" s="9" t="s">
        <v>121</v>
      </c>
      <c r="E70" s="11" t="s">
        <v>215</v>
      </c>
      <c r="G70" s="9" t="s">
        <v>124</v>
      </c>
      <c r="H70" s="9" t="s">
        <v>210</v>
      </c>
      <c r="I70" s="9" t="s">
        <v>252</v>
      </c>
      <c r="J70" s="9" t="s">
        <v>290</v>
      </c>
      <c r="K70" s="9" t="s">
        <v>291</v>
      </c>
      <c r="L70" s="13">
        <v>18.8</v>
      </c>
      <c r="M70" s="13">
        <v>21.7</v>
      </c>
      <c r="N70" s="9" t="s">
        <v>212</v>
      </c>
      <c r="O70" s="10">
        <f t="shared" si="2"/>
        <v>18.8</v>
      </c>
    </row>
    <row r="71" spans="1:253">
      <c r="A71" s="9" t="s">
        <v>295</v>
      </c>
      <c r="B71" s="9" t="s">
        <v>293</v>
      </c>
      <c r="C71" s="9" t="s">
        <v>136</v>
      </c>
      <c r="D71" s="9" t="s">
        <v>121</v>
      </c>
      <c r="E71" s="11" t="s">
        <v>215</v>
      </c>
      <c r="G71" s="9" t="s">
        <v>124</v>
      </c>
      <c r="H71" s="9" t="s">
        <v>210</v>
      </c>
      <c r="I71" s="9" t="s">
        <v>252</v>
      </c>
      <c r="J71" s="9" t="s">
        <v>290</v>
      </c>
      <c r="K71" s="9" t="s">
        <v>291</v>
      </c>
      <c r="L71" s="13">
        <v>18.7</v>
      </c>
      <c r="M71" s="13">
        <v>21.7</v>
      </c>
      <c r="N71" s="9" t="s">
        <v>212</v>
      </c>
      <c r="O71" s="10">
        <f t="shared" si="2"/>
        <v>18.7</v>
      </c>
    </row>
    <row r="72" spans="1:253" s="9" customFormat="1">
      <c r="A72" s="9" t="s">
        <v>296</v>
      </c>
      <c r="B72" s="9" t="s">
        <v>297</v>
      </c>
      <c r="C72" s="9" t="s">
        <v>136</v>
      </c>
      <c r="D72" s="9" t="s">
        <v>121</v>
      </c>
      <c r="E72" s="11" t="s">
        <v>215</v>
      </c>
      <c r="G72" s="9" t="s">
        <v>124</v>
      </c>
      <c r="H72" s="9" t="s">
        <v>210</v>
      </c>
      <c r="I72" s="9" t="s">
        <v>252</v>
      </c>
      <c r="J72" s="9" t="s">
        <v>290</v>
      </c>
      <c r="K72" s="9" t="s">
        <v>291</v>
      </c>
      <c r="L72" s="13">
        <v>21.3</v>
      </c>
      <c r="M72" s="13">
        <v>21.7</v>
      </c>
      <c r="N72" s="9" t="s">
        <v>212</v>
      </c>
      <c r="O72" s="10">
        <f t="shared" si="2"/>
        <v>21.3</v>
      </c>
    </row>
    <row r="73" spans="1:253">
      <c r="A73" s="9" t="s">
        <v>298</v>
      </c>
      <c r="B73" s="9" t="s">
        <v>299</v>
      </c>
      <c r="C73" s="9" t="s">
        <v>136</v>
      </c>
      <c r="D73" s="9" t="s">
        <v>121</v>
      </c>
      <c r="E73" s="11" t="s">
        <v>215</v>
      </c>
      <c r="G73" s="9" t="s">
        <v>124</v>
      </c>
      <c r="H73" s="9" t="s">
        <v>210</v>
      </c>
      <c r="I73" s="9" t="s">
        <v>252</v>
      </c>
      <c r="J73" s="9" t="s">
        <v>300</v>
      </c>
      <c r="K73" s="9" t="s">
        <v>301</v>
      </c>
      <c r="L73" s="13">
        <v>19.100000000000001</v>
      </c>
      <c r="M73" s="13">
        <v>21.7</v>
      </c>
      <c r="N73" s="9" t="s">
        <v>212</v>
      </c>
      <c r="O73" s="10">
        <f t="shared" si="2"/>
        <v>19.100000000000001</v>
      </c>
    </row>
    <row r="74" spans="1:25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1:253" s="9" customFormat="1">
      <c r="A75" s="9" t="s">
        <v>302</v>
      </c>
      <c r="B75" s="9" t="s">
        <v>303</v>
      </c>
      <c r="C75" s="9" t="s">
        <v>136</v>
      </c>
      <c r="D75" s="9" t="s">
        <v>121</v>
      </c>
      <c r="E75" s="11" t="s">
        <v>215</v>
      </c>
      <c r="G75" s="9" t="s">
        <v>124</v>
      </c>
      <c r="H75" s="9" t="s">
        <v>210</v>
      </c>
      <c r="I75" s="9" t="s">
        <v>304</v>
      </c>
      <c r="J75" s="9" t="s">
        <v>305</v>
      </c>
      <c r="K75" s="9" t="s">
        <v>306</v>
      </c>
      <c r="L75" s="13">
        <v>20.2</v>
      </c>
      <c r="M75" s="13">
        <v>21.7</v>
      </c>
      <c r="N75" s="9" t="s">
        <v>212</v>
      </c>
      <c r="O75" s="10">
        <f t="shared" ref="O75:O94" si="3">L75-(M75-21.7)</f>
        <v>20.2</v>
      </c>
      <c r="P75" s="9">
        <f>AVERAGE(O75:O94)</f>
        <v>19.589999999999996</v>
      </c>
      <c r="Q75" s="9">
        <f>STDEV(O75:O94)</f>
        <v>0.55809827468872031</v>
      </c>
      <c r="R75" s="9">
        <v>164.8</v>
      </c>
      <c r="S75" s="9">
        <v>1.2999999999999972</v>
      </c>
      <c r="T75" s="10">
        <f>117.4-4.5*(P75-$W$1)</f>
        <v>24.745000000000019</v>
      </c>
      <c r="U75" s="10">
        <f>4.5*Q75</f>
        <v>2.5114422360992412</v>
      </c>
    </row>
    <row r="76" spans="1:253">
      <c r="A76" s="9" t="s">
        <v>307</v>
      </c>
      <c r="B76" s="9" t="s">
        <v>308</v>
      </c>
      <c r="C76" s="9" t="s">
        <v>136</v>
      </c>
      <c r="D76" s="9" t="s">
        <v>121</v>
      </c>
      <c r="E76" s="11" t="s">
        <v>215</v>
      </c>
      <c r="G76" s="9" t="s">
        <v>124</v>
      </c>
      <c r="H76" s="9" t="s">
        <v>210</v>
      </c>
      <c r="I76" s="9" t="s">
        <v>304</v>
      </c>
      <c r="J76" s="9" t="s">
        <v>305</v>
      </c>
      <c r="K76" s="9" t="s">
        <v>306</v>
      </c>
      <c r="L76" s="13">
        <v>19.600000000000001</v>
      </c>
      <c r="M76" s="13">
        <v>21.7</v>
      </c>
      <c r="N76" s="9" t="s">
        <v>212</v>
      </c>
      <c r="O76" s="10">
        <f t="shared" si="3"/>
        <v>19.600000000000001</v>
      </c>
      <c r="R76"/>
      <c r="S76"/>
    </row>
    <row r="77" spans="1:253">
      <c r="A77" s="9" t="s">
        <v>309</v>
      </c>
      <c r="B77" s="9" t="s">
        <v>310</v>
      </c>
      <c r="C77" s="9" t="s">
        <v>136</v>
      </c>
      <c r="D77" s="9" t="s">
        <v>121</v>
      </c>
      <c r="E77" s="11" t="s">
        <v>215</v>
      </c>
      <c r="G77" s="9" t="s">
        <v>124</v>
      </c>
      <c r="H77" s="9" t="s">
        <v>210</v>
      </c>
      <c r="I77" s="9" t="s">
        <v>304</v>
      </c>
      <c r="J77" s="9" t="s">
        <v>305</v>
      </c>
      <c r="K77" s="9" t="s">
        <v>306</v>
      </c>
      <c r="L77" s="13">
        <v>19</v>
      </c>
      <c r="M77" s="13">
        <v>21.7</v>
      </c>
      <c r="N77" s="9" t="s">
        <v>212</v>
      </c>
      <c r="O77" s="10">
        <f t="shared" si="3"/>
        <v>19</v>
      </c>
    </row>
    <row r="78" spans="1:253">
      <c r="A78" s="9" t="s">
        <v>311</v>
      </c>
      <c r="B78" s="9" t="s">
        <v>312</v>
      </c>
      <c r="C78" s="9" t="s">
        <v>136</v>
      </c>
      <c r="D78" s="9" t="s">
        <v>121</v>
      </c>
      <c r="E78" s="11" t="s">
        <v>215</v>
      </c>
      <c r="G78" s="9" t="s">
        <v>124</v>
      </c>
      <c r="H78" s="9" t="s">
        <v>210</v>
      </c>
      <c r="I78" s="9" t="s">
        <v>304</v>
      </c>
      <c r="J78" s="9" t="s">
        <v>313</v>
      </c>
      <c r="K78" s="9" t="s">
        <v>314</v>
      </c>
      <c r="L78" s="13">
        <v>19.600000000000001</v>
      </c>
      <c r="M78" s="13">
        <v>21.7</v>
      </c>
      <c r="N78" s="9" t="s">
        <v>212</v>
      </c>
      <c r="O78" s="10">
        <f t="shared" si="3"/>
        <v>19.600000000000001</v>
      </c>
    </row>
    <row r="79" spans="1:253">
      <c r="A79" s="9" t="s">
        <v>315</v>
      </c>
      <c r="B79" s="9" t="s">
        <v>316</v>
      </c>
      <c r="C79" s="9" t="s">
        <v>136</v>
      </c>
      <c r="D79" s="9" t="s">
        <v>121</v>
      </c>
      <c r="E79" s="11" t="s">
        <v>220</v>
      </c>
      <c r="G79" s="9" t="s">
        <v>124</v>
      </c>
      <c r="H79" s="9" t="s">
        <v>210</v>
      </c>
      <c r="I79" s="9" t="s">
        <v>304</v>
      </c>
      <c r="J79" s="9" t="s">
        <v>317</v>
      </c>
      <c r="K79" s="9" t="s">
        <v>318</v>
      </c>
      <c r="L79" s="13">
        <v>20</v>
      </c>
      <c r="M79" s="13">
        <v>21.7</v>
      </c>
      <c r="N79" s="9" t="s">
        <v>212</v>
      </c>
      <c r="O79" s="10">
        <f t="shared" si="3"/>
        <v>20</v>
      </c>
    </row>
    <row r="80" spans="1:253">
      <c r="A80" s="9" t="s">
        <v>319</v>
      </c>
      <c r="B80" s="9" t="s">
        <v>316</v>
      </c>
      <c r="C80" s="9" t="s">
        <v>136</v>
      </c>
      <c r="D80" s="9" t="s">
        <v>121</v>
      </c>
      <c r="E80" s="11" t="s">
        <v>215</v>
      </c>
      <c r="G80" s="9" t="s">
        <v>124</v>
      </c>
      <c r="H80" s="9" t="s">
        <v>210</v>
      </c>
      <c r="I80" s="9" t="s">
        <v>304</v>
      </c>
      <c r="J80" s="9" t="s">
        <v>317</v>
      </c>
      <c r="K80" s="9" t="s">
        <v>318</v>
      </c>
      <c r="L80" s="13">
        <v>18.8</v>
      </c>
      <c r="M80" s="13">
        <v>21.7</v>
      </c>
      <c r="N80" s="9" t="s">
        <v>212</v>
      </c>
      <c r="O80" s="10">
        <f t="shared" si="3"/>
        <v>18.8</v>
      </c>
    </row>
    <row r="81" spans="1:253">
      <c r="A81" s="9" t="s">
        <v>320</v>
      </c>
      <c r="B81" s="9" t="s">
        <v>321</v>
      </c>
      <c r="C81" s="9" t="s">
        <v>136</v>
      </c>
      <c r="D81" s="9" t="s">
        <v>121</v>
      </c>
      <c r="E81" s="11" t="s">
        <v>215</v>
      </c>
      <c r="G81" s="9" t="s">
        <v>124</v>
      </c>
      <c r="H81" s="9" t="s">
        <v>210</v>
      </c>
      <c r="I81" s="9" t="s">
        <v>304</v>
      </c>
      <c r="J81" s="9" t="s">
        <v>322</v>
      </c>
      <c r="K81" s="9" t="s">
        <v>323</v>
      </c>
      <c r="L81" s="13">
        <v>19.100000000000001</v>
      </c>
      <c r="M81" s="13">
        <v>21.7</v>
      </c>
      <c r="N81" s="9" t="s">
        <v>212</v>
      </c>
      <c r="O81" s="10">
        <f t="shared" si="3"/>
        <v>19.100000000000001</v>
      </c>
    </row>
    <row r="82" spans="1:253">
      <c r="A82" s="9" t="s">
        <v>324</v>
      </c>
      <c r="B82" s="9" t="s">
        <v>325</v>
      </c>
      <c r="C82" s="10" t="s">
        <v>136</v>
      </c>
      <c r="D82" s="10"/>
      <c r="E82" s="9" t="s">
        <v>235</v>
      </c>
      <c r="F82" s="10"/>
      <c r="G82" s="9" t="s">
        <v>124</v>
      </c>
      <c r="H82" s="9" t="s">
        <v>210</v>
      </c>
      <c r="I82" s="9" t="s">
        <v>304</v>
      </c>
      <c r="L82" s="9">
        <v>19</v>
      </c>
      <c r="M82" s="9">
        <v>21.7</v>
      </c>
      <c r="N82" s="9" t="s">
        <v>236</v>
      </c>
      <c r="O82" s="10">
        <f t="shared" si="3"/>
        <v>19</v>
      </c>
    </row>
    <row r="83" spans="1:253">
      <c r="B83" s="9" t="s">
        <v>326</v>
      </c>
      <c r="C83" s="10" t="s">
        <v>243</v>
      </c>
      <c r="D83" s="10" t="s">
        <v>327</v>
      </c>
      <c r="E83" s="14" t="s">
        <v>328</v>
      </c>
      <c r="F83"/>
      <c r="G83" s="9" t="s">
        <v>124</v>
      </c>
      <c r="H83" s="9" t="s">
        <v>210</v>
      </c>
      <c r="I83" s="9" t="s">
        <v>304</v>
      </c>
      <c r="J83"/>
      <c r="L83" s="9">
        <v>19.899999999999999</v>
      </c>
      <c r="M83" s="13">
        <v>21.7</v>
      </c>
      <c r="N83" s="9" t="s">
        <v>139</v>
      </c>
      <c r="O83" s="10">
        <f t="shared" si="3"/>
        <v>19.899999999999999</v>
      </c>
    </row>
    <row r="84" spans="1:253">
      <c r="B84" s="9" t="s">
        <v>326</v>
      </c>
      <c r="C84" s="10" t="s">
        <v>243</v>
      </c>
      <c r="D84" s="10" t="s">
        <v>329</v>
      </c>
      <c r="E84" s="14" t="s">
        <v>328</v>
      </c>
      <c r="F84"/>
      <c r="G84" s="9" t="s">
        <v>124</v>
      </c>
      <c r="H84" s="9" t="s">
        <v>210</v>
      </c>
      <c r="I84" s="9" t="s">
        <v>304</v>
      </c>
      <c r="J84"/>
      <c r="L84" s="9">
        <v>19.5</v>
      </c>
      <c r="M84" s="13">
        <v>21.7</v>
      </c>
      <c r="N84" s="9" t="s">
        <v>139</v>
      </c>
      <c r="O84" s="10">
        <f t="shared" si="3"/>
        <v>19.5</v>
      </c>
    </row>
    <row r="85" spans="1:253">
      <c r="B85" s="9" t="s">
        <v>326</v>
      </c>
      <c r="C85" s="10" t="s">
        <v>243</v>
      </c>
      <c r="D85" s="10" t="s">
        <v>327</v>
      </c>
      <c r="E85" s="14" t="s">
        <v>330</v>
      </c>
      <c r="F85"/>
      <c r="G85" s="9" t="s">
        <v>124</v>
      </c>
      <c r="H85" s="9" t="s">
        <v>210</v>
      </c>
      <c r="I85" s="9" t="s">
        <v>304</v>
      </c>
      <c r="J85"/>
      <c r="L85" s="9">
        <v>19.5</v>
      </c>
      <c r="M85" s="9">
        <v>21.7</v>
      </c>
      <c r="N85" s="9" t="s">
        <v>139</v>
      </c>
      <c r="O85" s="10">
        <f t="shared" si="3"/>
        <v>19.5</v>
      </c>
    </row>
    <row r="86" spans="1:253">
      <c r="B86" s="9" t="s">
        <v>326</v>
      </c>
      <c r="C86" s="10" t="s">
        <v>243</v>
      </c>
      <c r="D86" s="10" t="s">
        <v>132</v>
      </c>
      <c r="E86" s="14" t="s">
        <v>215</v>
      </c>
      <c r="F86"/>
      <c r="G86" s="9" t="s">
        <v>124</v>
      </c>
      <c r="H86" s="9" t="s">
        <v>210</v>
      </c>
      <c r="I86" s="9" t="s">
        <v>304</v>
      </c>
      <c r="J86"/>
      <c r="L86" s="9">
        <v>20</v>
      </c>
      <c r="M86" s="13">
        <v>21.7</v>
      </c>
      <c r="N86" s="9" t="s">
        <v>139</v>
      </c>
      <c r="O86" s="10">
        <f t="shared" si="3"/>
        <v>20</v>
      </c>
    </row>
    <row r="87" spans="1:253">
      <c r="B87" s="9" t="s">
        <v>326</v>
      </c>
      <c r="C87" s="10" t="s">
        <v>243</v>
      </c>
      <c r="D87" s="10" t="s">
        <v>327</v>
      </c>
      <c r="E87" s="14" t="s">
        <v>137</v>
      </c>
      <c r="F87"/>
      <c r="G87" s="9" t="s">
        <v>124</v>
      </c>
      <c r="H87" s="9" t="s">
        <v>210</v>
      </c>
      <c r="I87" s="9" t="s">
        <v>304</v>
      </c>
      <c r="J87"/>
      <c r="L87" s="9">
        <v>19.2</v>
      </c>
      <c r="M87" s="13">
        <v>21.7</v>
      </c>
      <c r="N87" s="9" t="s">
        <v>139</v>
      </c>
      <c r="O87" s="10">
        <f t="shared" si="3"/>
        <v>19.2</v>
      </c>
    </row>
    <row r="88" spans="1:253">
      <c r="A88" s="9" t="s">
        <v>331</v>
      </c>
      <c r="B88" s="9" t="s">
        <v>332</v>
      </c>
      <c r="C88" s="9" t="s">
        <v>136</v>
      </c>
      <c r="D88" s="9" t="s">
        <v>121</v>
      </c>
      <c r="E88" s="11" t="s">
        <v>215</v>
      </c>
      <c r="G88" s="9" t="s">
        <v>124</v>
      </c>
      <c r="H88" s="9" t="s">
        <v>210</v>
      </c>
      <c r="I88" s="9" t="s">
        <v>333</v>
      </c>
      <c r="J88" s="9" t="s">
        <v>334</v>
      </c>
      <c r="K88" s="9" t="s">
        <v>335</v>
      </c>
      <c r="L88" s="13">
        <v>19.8</v>
      </c>
      <c r="M88" s="13">
        <v>21.7</v>
      </c>
      <c r="N88" s="9" t="s">
        <v>212</v>
      </c>
      <c r="O88" s="10">
        <f t="shared" si="3"/>
        <v>19.8</v>
      </c>
    </row>
    <row r="89" spans="1:253">
      <c r="A89" s="9" t="s">
        <v>336</v>
      </c>
      <c r="B89" s="9" t="s">
        <v>316</v>
      </c>
      <c r="C89" s="9" t="s">
        <v>136</v>
      </c>
      <c r="D89" s="9" t="s">
        <v>121</v>
      </c>
      <c r="E89" s="11" t="s">
        <v>215</v>
      </c>
      <c r="G89" s="9" t="s">
        <v>124</v>
      </c>
      <c r="H89" s="9" t="s">
        <v>210</v>
      </c>
      <c r="I89" s="9" t="s">
        <v>333</v>
      </c>
      <c r="J89" s="9" t="s">
        <v>334</v>
      </c>
      <c r="K89" s="9" t="s">
        <v>335</v>
      </c>
      <c r="L89" s="13">
        <v>19.2</v>
      </c>
      <c r="M89" s="13">
        <v>21.7</v>
      </c>
      <c r="N89" s="9" t="s">
        <v>212</v>
      </c>
      <c r="O89" s="10">
        <f t="shared" si="3"/>
        <v>19.2</v>
      </c>
    </row>
    <row r="90" spans="1:253">
      <c r="A90" s="9" t="s">
        <v>337</v>
      </c>
      <c r="B90" s="9" t="s">
        <v>338</v>
      </c>
      <c r="C90" s="9" t="s">
        <v>136</v>
      </c>
      <c r="D90" s="9" t="s">
        <v>121</v>
      </c>
      <c r="E90" s="11" t="s">
        <v>215</v>
      </c>
      <c r="G90" s="9" t="s">
        <v>124</v>
      </c>
      <c r="H90" s="9" t="s">
        <v>210</v>
      </c>
      <c r="I90" s="9" t="s">
        <v>339</v>
      </c>
      <c r="J90" s="9" t="s">
        <v>340</v>
      </c>
      <c r="K90" s="9" t="s">
        <v>340</v>
      </c>
      <c r="L90" s="13">
        <v>20.8</v>
      </c>
      <c r="M90" s="13">
        <v>21.7</v>
      </c>
      <c r="N90" s="9" t="s">
        <v>212</v>
      </c>
      <c r="O90" s="10">
        <f t="shared" si="3"/>
        <v>20.8</v>
      </c>
    </row>
    <row r="91" spans="1:253">
      <c r="A91" s="9" t="s">
        <v>341</v>
      </c>
      <c r="B91" s="9" t="s">
        <v>342</v>
      </c>
      <c r="C91" s="9" t="s">
        <v>136</v>
      </c>
      <c r="D91" s="9" t="s">
        <v>121</v>
      </c>
      <c r="E91" s="11" t="s">
        <v>215</v>
      </c>
      <c r="G91" s="9" t="s">
        <v>124</v>
      </c>
      <c r="H91" s="9" t="s">
        <v>210</v>
      </c>
      <c r="I91" s="9" t="s">
        <v>339</v>
      </c>
      <c r="J91" s="9" t="s">
        <v>340</v>
      </c>
      <c r="K91" s="9" t="s">
        <v>340</v>
      </c>
      <c r="L91" s="13">
        <v>18.899999999999999</v>
      </c>
      <c r="M91" s="13">
        <v>21.7</v>
      </c>
      <c r="N91" s="9" t="s">
        <v>212</v>
      </c>
      <c r="O91" s="10">
        <f t="shared" si="3"/>
        <v>18.899999999999999</v>
      </c>
    </row>
    <row r="92" spans="1:253">
      <c r="A92" s="9" t="s">
        <v>343</v>
      </c>
      <c r="B92" s="9" t="s">
        <v>344</v>
      </c>
      <c r="C92" s="9" t="s">
        <v>136</v>
      </c>
      <c r="D92" s="9" t="s">
        <v>121</v>
      </c>
      <c r="E92" s="11" t="s">
        <v>215</v>
      </c>
      <c r="G92" s="9" t="s">
        <v>124</v>
      </c>
      <c r="H92" s="9" t="s">
        <v>210</v>
      </c>
      <c r="I92" s="9" t="s">
        <v>339</v>
      </c>
      <c r="J92" s="9" t="s">
        <v>340</v>
      </c>
      <c r="K92" s="9" t="s">
        <v>340</v>
      </c>
      <c r="L92" s="13">
        <v>19.5</v>
      </c>
      <c r="M92" s="13">
        <v>21.7</v>
      </c>
      <c r="N92" s="9" t="s">
        <v>212</v>
      </c>
      <c r="O92" s="10">
        <f t="shared" si="3"/>
        <v>19.5</v>
      </c>
    </row>
    <row r="93" spans="1:253" s="10" customFormat="1">
      <c r="A93" s="10">
        <v>93355</v>
      </c>
      <c r="B93" s="10" t="s">
        <v>345</v>
      </c>
      <c r="C93" s="10" t="s">
        <v>136</v>
      </c>
      <c r="D93" s="10" t="s">
        <v>121</v>
      </c>
      <c r="E93" s="14" t="s">
        <v>346</v>
      </c>
      <c r="G93" s="9" t="s">
        <v>124</v>
      </c>
      <c r="H93" s="9" t="s">
        <v>210</v>
      </c>
      <c r="I93" s="10" t="s">
        <v>347</v>
      </c>
      <c r="J93" s="10" t="s">
        <v>348</v>
      </c>
      <c r="K93" s="10" t="s">
        <v>348</v>
      </c>
      <c r="L93" s="10">
        <v>19.5</v>
      </c>
      <c r="M93" s="13">
        <v>21.7</v>
      </c>
      <c r="N93" s="9" t="s">
        <v>212</v>
      </c>
      <c r="O93" s="10">
        <f t="shared" si="3"/>
        <v>19.5</v>
      </c>
    </row>
    <row r="94" spans="1:253">
      <c r="A94" s="9" t="s">
        <v>349</v>
      </c>
      <c r="B94" s="9" t="s">
        <v>321</v>
      </c>
      <c r="C94" s="9" t="s">
        <v>136</v>
      </c>
      <c r="D94" s="9" t="s">
        <v>121</v>
      </c>
      <c r="E94" s="11" t="s">
        <v>350</v>
      </c>
      <c r="G94" s="9" t="s">
        <v>124</v>
      </c>
      <c r="H94" s="9" t="s">
        <v>210</v>
      </c>
      <c r="I94" s="9" t="s">
        <v>339</v>
      </c>
      <c r="J94" s="9" t="s">
        <v>351</v>
      </c>
      <c r="K94" s="9" t="s">
        <v>351</v>
      </c>
      <c r="L94" s="13">
        <v>20.7</v>
      </c>
      <c r="M94" s="13">
        <v>21.7</v>
      </c>
      <c r="N94" s="9" t="s">
        <v>212</v>
      </c>
      <c r="O94" s="10">
        <f t="shared" si="3"/>
        <v>20.7</v>
      </c>
    </row>
    <row r="95" spans="1:25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</row>
    <row r="96" spans="1:253">
      <c r="A96" s="9" t="s">
        <v>352</v>
      </c>
      <c r="B96" s="9" t="s">
        <v>353</v>
      </c>
      <c r="C96" s="9" t="s">
        <v>243</v>
      </c>
      <c r="D96" s="9" t="s">
        <v>121</v>
      </c>
      <c r="E96" s="11" t="s">
        <v>215</v>
      </c>
      <c r="G96" s="9" t="s">
        <v>124</v>
      </c>
      <c r="H96" s="9" t="s">
        <v>354</v>
      </c>
      <c r="I96" s="9" t="s">
        <v>355</v>
      </c>
      <c r="J96" s="9" t="s">
        <v>356</v>
      </c>
      <c r="K96" s="9" t="s">
        <v>356</v>
      </c>
      <c r="L96" s="13">
        <v>19.100000000000001</v>
      </c>
      <c r="M96" s="13">
        <v>21.7</v>
      </c>
      <c r="N96" s="9" t="s">
        <v>212</v>
      </c>
      <c r="O96" s="10">
        <f t="shared" ref="O96:O120" si="4">L96-(M96-21.7)</f>
        <v>19.100000000000001</v>
      </c>
      <c r="P96" s="10">
        <f>AVERAGE(O96:O120)</f>
        <v>20.520000000000003</v>
      </c>
      <c r="Q96" s="10">
        <f>STDEV(O96:O120)</f>
        <v>0.75608641481425021</v>
      </c>
      <c r="R96" s="10">
        <v>160.4</v>
      </c>
      <c r="S96" s="10">
        <v>3.0999999999999943</v>
      </c>
      <c r="T96" s="10">
        <f>117.4-4.5*(P96-$W$1)</f>
        <v>20.559999999999988</v>
      </c>
      <c r="U96" s="10">
        <f>4.5*Q96</f>
        <v>3.402388866664126</v>
      </c>
    </row>
    <row r="97" spans="1:19" customFormat="1">
      <c r="A97" s="9" t="s">
        <v>357</v>
      </c>
      <c r="B97" s="9" t="s">
        <v>312</v>
      </c>
      <c r="C97" s="9" t="s">
        <v>136</v>
      </c>
      <c r="D97" s="9" t="s">
        <v>121</v>
      </c>
      <c r="E97" s="11" t="s">
        <v>215</v>
      </c>
      <c r="F97" s="9"/>
      <c r="G97" s="9" t="s">
        <v>124</v>
      </c>
      <c r="H97" s="9" t="s">
        <v>354</v>
      </c>
      <c r="I97" s="9" t="s">
        <v>355</v>
      </c>
      <c r="J97" s="9" t="s">
        <v>358</v>
      </c>
      <c r="K97" s="9" t="s">
        <v>358</v>
      </c>
      <c r="L97" s="13">
        <v>20.9</v>
      </c>
      <c r="M97" s="13">
        <v>21.7</v>
      </c>
      <c r="N97" s="9" t="s">
        <v>212</v>
      </c>
      <c r="O97" s="10">
        <f t="shared" si="4"/>
        <v>20.9</v>
      </c>
      <c r="P97" s="10"/>
      <c r="Q97" s="10"/>
    </row>
    <row r="98" spans="1:19" customFormat="1">
      <c r="A98" s="9" t="s">
        <v>359</v>
      </c>
      <c r="B98" s="9" t="s">
        <v>360</v>
      </c>
      <c r="C98" s="9" t="s">
        <v>136</v>
      </c>
      <c r="D98" s="9" t="s">
        <v>121</v>
      </c>
      <c r="E98" s="11" t="s">
        <v>215</v>
      </c>
      <c r="F98" s="9"/>
      <c r="G98" s="9" t="s">
        <v>124</v>
      </c>
      <c r="H98" s="9" t="s">
        <v>354</v>
      </c>
      <c r="I98" s="9" t="s">
        <v>355</v>
      </c>
      <c r="J98" s="9" t="s">
        <v>361</v>
      </c>
      <c r="K98" s="9" t="s">
        <v>361</v>
      </c>
      <c r="L98" s="13">
        <v>20.6</v>
      </c>
      <c r="M98" s="13">
        <v>21.7</v>
      </c>
      <c r="N98" s="9" t="s">
        <v>212</v>
      </c>
      <c r="O98" s="10">
        <f t="shared" si="4"/>
        <v>20.6</v>
      </c>
      <c r="P98" s="10"/>
      <c r="Q98" s="10"/>
      <c r="R98" s="10"/>
      <c r="S98" s="10"/>
    </row>
    <row r="99" spans="1:19" customFormat="1">
      <c r="A99" s="9" t="s">
        <v>362</v>
      </c>
      <c r="B99" s="9" t="s">
        <v>363</v>
      </c>
      <c r="C99" s="9" t="s">
        <v>136</v>
      </c>
      <c r="D99" s="9" t="s">
        <v>121</v>
      </c>
      <c r="E99" s="11" t="s">
        <v>215</v>
      </c>
      <c r="F99" s="9"/>
      <c r="G99" s="9" t="s">
        <v>124</v>
      </c>
      <c r="H99" s="9" t="s">
        <v>354</v>
      </c>
      <c r="I99" s="9" t="s">
        <v>355</v>
      </c>
      <c r="J99" s="9" t="s">
        <v>361</v>
      </c>
      <c r="K99" s="9" t="s">
        <v>361</v>
      </c>
      <c r="L99" s="13">
        <v>20.399999999999999</v>
      </c>
      <c r="M99" s="13">
        <v>21.7</v>
      </c>
      <c r="N99" s="9" t="s">
        <v>212</v>
      </c>
      <c r="O99" s="10">
        <f t="shared" si="4"/>
        <v>20.399999999999999</v>
      </c>
      <c r="P99" s="10"/>
      <c r="Q99" s="10"/>
      <c r="R99" s="10"/>
      <c r="S99" s="10"/>
    </row>
    <row r="100" spans="1:19" customFormat="1">
      <c r="A100" s="9" t="s">
        <v>364</v>
      </c>
      <c r="B100" s="9" t="s">
        <v>365</v>
      </c>
      <c r="C100" s="9" t="s">
        <v>366</v>
      </c>
      <c r="D100" s="9" t="s">
        <v>121</v>
      </c>
      <c r="E100" s="9" t="s">
        <v>367</v>
      </c>
      <c r="F100" s="9"/>
      <c r="G100" s="9" t="s">
        <v>124</v>
      </c>
      <c r="H100" s="9" t="s">
        <v>354</v>
      </c>
      <c r="I100" s="9" t="s">
        <v>355</v>
      </c>
      <c r="J100" s="9" t="s">
        <v>361</v>
      </c>
      <c r="K100" s="9" t="s">
        <v>361</v>
      </c>
      <c r="L100" s="13">
        <v>21.5</v>
      </c>
      <c r="M100" s="13">
        <v>21.7</v>
      </c>
      <c r="N100" s="9" t="s">
        <v>212</v>
      </c>
      <c r="O100" s="10">
        <f t="shared" si="4"/>
        <v>21.5</v>
      </c>
      <c r="P100" s="10"/>
      <c r="Q100" s="10"/>
      <c r="R100" s="10"/>
      <c r="S100" s="10"/>
    </row>
    <row r="101" spans="1:19" customFormat="1">
      <c r="A101" s="9" t="s">
        <v>368</v>
      </c>
      <c r="B101" s="9" t="s">
        <v>369</v>
      </c>
      <c r="C101" s="9" t="s">
        <v>136</v>
      </c>
      <c r="D101" s="9" t="s">
        <v>121</v>
      </c>
      <c r="E101" s="11" t="s">
        <v>370</v>
      </c>
      <c r="F101" s="9"/>
      <c r="G101" s="9" t="s">
        <v>124</v>
      </c>
      <c r="H101" s="9" t="s">
        <v>354</v>
      </c>
      <c r="I101" s="9" t="s">
        <v>355</v>
      </c>
      <c r="J101" s="9" t="s">
        <v>361</v>
      </c>
      <c r="K101" s="9" t="s">
        <v>361</v>
      </c>
      <c r="L101" s="13">
        <v>20.7</v>
      </c>
      <c r="M101" s="13">
        <v>21.7</v>
      </c>
      <c r="N101" s="9" t="s">
        <v>212</v>
      </c>
      <c r="O101" s="10">
        <f t="shared" si="4"/>
        <v>20.7</v>
      </c>
      <c r="P101" s="10"/>
      <c r="Q101" s="10"/>
      <c r="R101" s="10"/>
      <c r="S101" s="10"/>
    </row>
    <row r="102" spans="1:19" customFormat="1">
      <c r="A102" s="9" t="s">
        <v>371</v>
      </c>
      <c r="B102" s="9" t="s">
        <v>369</v>
      </c>
      <c r="C102" s="9" t="s">
        <v>136</v>
      </c>
      <c r="D102" s="9" t="s">
        <v>121</v>
      </c>
      <c r="E102" s="11" t="s">
        <v>350</v>
      </c>
      <c r="F102" s="9"/>
      <c r="G102" s="9" t="s">
        <v>124</v>
      </c>
      <c r="H102" s="9" t="s">
        <v>354</v>
      </c>
      <c r="I102" s="9" t="s">
        <v>355</v>
      </c>
      <c r="J102" s="9" t="s">
        <v>361</v>
      </c>
      <c r="K102" s="9" t="s">
        <v>361</v>
      </c>
      <c r="L102" s="13">
        <v>19.399999999999999</v>
      </c>
      <c r="M102" s="13">
        <v>21.7</v>
      </c>
      <c r="N102" s="9" t="s">
        <v>212</v>
      </c>
      <c r="O102" s="10">
        <f t="shared" si="4"/>
        <v>19.399999999999999</v>
      </c>
      <c r="P102" s="10"/>
      <c r="Q102" s="10"/>
      <c r="R102" s="10"/>
      <c r="S102" s="10"/>
    </row>
    <row r="103" spans="1:19" customFormat="1">
      <c r="A103" s="9"/>
      <c r="B103" s="9" t="s">
        <v>372</v>
      </c>
      <c r="C103" s="9" t="s">
        <v>136</v>
      </c>
      <c r="D103" s="9" t="s">
        <v>132</v>
      </c>
      <c r="E103" s="11" t="s">
        <v>142</v>
      </c>
      <c r="F103" s="9"/>
      <c r="I103" s="9" t="s">
        <v>355</v>
      </c>
      <c r="K103" s="9"/>
      <c r="L103" s="9">
        <v>21.1</v>
      </c>
      <c r="M103" s="13">
        <v>21.7</v>
      </c>
      <c r="N103" s="9" t="s">
        <v>139</v>
      </c>
      <c r="O103" s="10">
        <f t="shared" si="4"/>
        <v>21.1</v>
      </c>
      <c r="P103" s="10"/>
      <c r="Q103" s="10"/>
      <c r="R103" s="10"/>
      <c r="S103" s="10"/>
    </row>
    <row r="104" spans="1:19" customFormat="1">
      <c r="A104" s="9" t="s">
        <v>373</v>
      </c>
      <c r="B104" s="9" t="s">
        <v>374</v>
      </c>
      <c r="C104" s="9" t="s">
        <v>136</v>
      </c>
      <c r="D104" s="9" t="s">
        <v>121</v>
      </c>
      <c r="E104" s="11" t="s">
        <v>220</v>
      </c>
      <c r="F104" s="9"/>
      <c r="G104" s="9" t="s">
        <v>124</v>
      </c>
      <c r="H104" s="9" t="s">
        <v>354</v>
      </c>
      <c r="I104" s="9" t="s">
        <v>375</v>
      </c>
      <c r="J104" s="9"/>
      <c r="K104" s="9"/>
      <c r="L104" s="13">
        <v>20.9</v>
      </c>
      <c r="M104" s="13">
        <v>21.7</v>
      </c>
      <c r="N104" s="9" t="s">
        <v>212</v>
      </c>
      <c r="O104" s="10">
        <f t="shared" si="4"/>
        <v>20.9</v>
      </c>
      <c r="P104" s="10"/>
      <c r="Q104" s="10"/>
      <c r="R104" s="10"/>
      <c r="S104" s="10"/>
    </row>
    <row r="105" spans="1:19" s="10" customFormat="1">
      <c r="A105" s="10" t="s">
        <v>376</v>
      </c>
      <c r="B105" s="10" t="s">
        <v>377</v>
      </c>
      <c r="C105" s="10" t="s">
        <v>136</v>
      </c>
      <c r="D105" s="10" t="s">
        <v>121</v>
      </c>
      <c r="E105" s="14" t="s">
        <v>346</v>
      </c>
      <c r="G105" s="10" t="s">
        <v>124</v>
      </c>
      <c r="H105" s="10" t="s">
        <v>354</v>
      </c>
      <c r="I105" s="10" t="s">
        <v>375</v>
      </c>
      <c r="J105" s="10" t="s">
        <v>378</v>
      </c>
      <c r="K105" s="10" t="s">
        <v>378</v>
      </c>
      <c r="L105" s="10">
        <v>20.8</v>
      </c>
      <c r="M105" s="13">
        <v>21.7</v>
      </c>
      <c r="N105" s="9" t="s">
        <v>212</v>
      </c>
      <c r="O105" s="10">
        <f t="shared" si="4"/>
        <v>20.8</v>
      </c>
    </row>
    <row r="106" spans="1:19" customFormat="1">
      <c r="A106" s="9" t="s">
        <v>379</v>
      </c>
      <c r="B106" s="9" t="s">
        <v>380</v>
      </c>
      <c r="C106" s="9" t="s">
        <v>243</v>
      </c>
      <c r="D106" s="9" t="s">
        <v>121</v>
      </c>
      <c r="E106" s="9" t="s">
        <v>230</v>
      </c>
      <c r="F106" s="9"/>
      <c r="G106" s="9" t="s">
        <v>124</v>
      </c>
      <c r="H106" s="9" t="s">
        <v>354</v>
      </c>
      <c r="I106" s="9" t="s">
        <v>375</v>
      </c>
      <c r="J106" s="9" t="s">
        <v>381</v>
      </c>
      <c r="K106" s="9" t="s">
        <v>381</v>
      </c>
      <c r="L106" s="13">
        <v>20.5</v>
      </c>
      <c r="M106" s="13">
        <v>21.7</v>
      </c>
      <c r="N106" s="9" t="s">
        <v>212</v>
      </c>
      <c r="O106" s="10">
        <f t="shared" si="4"/>
        <v>20.5</v>
      </c>
      <c r="P106" s="10"/>
      <c r="Q106" s="10"/>
      <c r="R106" s="10"/>
      <c r="S106" s="10"/>
    </row>
    <row r="107" spans="1:19" customFormat="1">
      <c r="A107" s="9" t="s">
        <v>382</v>
      </c>
      <c r="B107" s="9" t="s">
        <v>383</v>
      </c>
      <c r="C107" s="9" t="s">
        <v>366</v>
      </c>
      <c r="D107" s="9" t="s">
        <v>121</v>
      </c>
      <c r="E107" s="9" t="s">
        <v>230</v>
      </c>
      <c r="F107" s="9"/>
      <c r="G107" s="9" t="s">
        <v>124</v>
      </c>
      <c r="H107" s="9" t="s">
        <v>354</v>
      </c>
      <c r="I107" s="9" t="s">
        <v>375</v>
      </c>
      <c r="J107" s="9" t="s">
        <v>384</v>
      </c>
      <c r="K107" s="9" t="s">
        <v>384</v>
      </c>
      <c r="L107" s="13">
        <v>21.4</v>
      </c>
      <c r="M107" s="13">
        <v>21.7</v>
      </c>
      <c r="N107" s="9" t="s">
        <v>212</v>
      </c>
      <c r="O107" s="10">
        <f t="shared" si="4"/>
        <v>21.4</v>
      </c>
      <c r="P107" s="10"/>
      <c r="Q107" s="10"/>
      <c r="R107" s="10"/>
      <c r="S107" s="10"/>
    </row>
    <row r="108" spans="1:19" s="10" customFormat="1">
      <c r="A108" s="10" t="s">
        <v>385</v>
      </c>
      <c r="B108" s="10" t="s">
        <v>386</v>
      </c>
      <c r="C108" s="10" t="s">
        <v>136</v>
      </c>
      <c r="D108" s="10" t="s">
        <v>121</v>
      </c>
      <c r="E108" s="14" t="s">
        <v>346</v>
      </c>
      <c r="G108" s="9" t="s">
        <v>124</v>
      </c>
      <c r="H108" s="9" t="s">
        <v>354</v>
      </c>
      <c r="I108" s="9" t="s">
        <v>375</v>
      </c>
      <c r="J108" s="9" t="s">
        <v>384</v>
      </c>
      <c r="K108" s="9" t="s">
        <v>384</v>
      </c>
      <c r="L108" s="10">
        <v>21</v>
      </c>
      <c r="M108" s="13">
        <v>21.7</v>
      </c>
      <c r="N108" s="9" t="s">
        <v>212</v>
      </c>
      <c r="O108" s="10">
        <f t="shared" si="4"/>
        <v>21</v>
      </c>
    </row>
    <row r="109" spans="1:19" s="10" customFormat="1">
      <c r="B109" s="10" t="s">
        <v>387</v>
      </c>
      <c r="C109" s="10" t="s">
        <v>136</v>
      </c>
      <c r="D109" s="10" t="s">
        <v>132</v>
      </c>
      <c r="E109" s="14" t="s">
        <v>346</v>
      </c>
      <c r="F109"/>
      <c r="G109"/>
      <c r="H109"/>
      <c r="I109" s="9" t="s">
        <v>388</v>
      </c>
      <c r="J109"/>
      <c r="K109" s="9"/>
      <c r="L109" s="9">
        <v>19.600000000000001</v>
      </c>
      <c r="M109" s="13">
        <v>21.7</v>
      </c>
      <c r="N109" s="9" t="s">
        <v>139</v>
      </c>
      <c r="O109" s="10">
        <f t="shared" si="4"/>
        <v>19.600000000000001</v>
      </c>
    </row>
    <row r="110" spans="1:19" s="10" customFormat="1">
      <c r="A110" s="10" t="s">
        <v>389</v>
      </c>
      <c r="B110" s="10" t="s">
        <v>344</v>
      </c>
      <c r="C110" s="10" t="s">
        <v>136</v>
      </c>
      <c r="D110" s="10" t="s">
        <v>121</v>
      </c>
      <c r="E110" s="14" t="s">
        <v>390</v>
      </c>
      <c r="G110" s="9" t="s">
        <v>124</v>
      </c>
      <c r="H110" s="9" t="s">
        <v>354</v>
      </c>
      <c r="I110" s="9" t="s">
        <v>375</v>
      </c>
      <c r="J110" s="9" t="s">
        <v>384</v>
      </c>
      <c r="K110" s="9" t="s">
        <v>384</v>
      </c>
      <c r="L110" s="10">
        <v>21.5</v>
      </c>
      <c r="M110" s="13">
        <v>21.7</v>
      </c>
      <c r="N110" s="9" t="s">
        <v>212</v>
      </c>
      <c r="O110" s="10">
        <f t="shared" si="4"/>
        <v>21.5</v>
      </c>
    </row>
    <row r="111" spans="1:19" customFormat="1">
      <c r="A111" s="9" t="s">
        <v>391</v>
      </c>
      <c r="B111" s="9" t="s">
        <v>392</v>
      </c>
      <c r="C111" s="9" t="s">
        <v>366</v>
      </c>
      <c r="D111" s="9" t="s">
        <v>121</v>
      </c>
      <c r="E111" s="9" t="s">
        <v>393</v>
      </c>
      <c r="F111" s="9"/>
      <c r="G111" s="9" t="s">
        <v>124</v>
      </c>
      <c r="H111" s="9" t="s">
        <v>354</v>
      </c>
      <c r="I111" s="9" t="s">
        <v>375</v>
      </c>
      <c r="J111" s="9" t="s">
        <v>384</v>
      </c>
      <c r="K111" s="9" t="s">
        <v>384</v>
      </c>
      <c r="L111" s="13">
        <v>21.1</v>
      </c>
      <c r="M111" s="13">
        <v>21.7</v>
      </c>
      <c r="N111" s="9" t="s">
        <v>212</v>
      </c>
      <c r="O111" s="10">
        <f t="shared" si="4"/>
        <v>21.1</v>
      </c>
      <c r="P111" s="10"/>
      <c r="Q111" s="10"/>
      <c r="R111" s="10"/>
      <c r="S111" s="10"/>
    </row>
    <row r="112" spans="1:19" customFormat="1">
      <c r="A112" s="9" t="s">
        <v>394</v>
      </c>
      <c r="B112" s="9" t="s">
        <v>395</v>
      </c>
      <c r="C112" s="9" t="s">
        <v>136</v>
      </c>
      <c r="D112" s="9" t="s">
        <v>121</v>
      </c>
      <c r="E112" s="9" t="s">
        <v>230</v>
      </c>
      <c r="F112" s="9"/>
      <c r="G112" s="9" t="s">
        <v>124</v>
      </c>
      <c r="H112" s="9" t="s">
        <v>354</v>
      </c>
      <c r="I112" s="9" t="s">
        <v>396</v>
      </c>
      <c r="J112" s="9" t="s">
        <v>397</v>
      </c>
      <c r="K112" s="9" t="s">
        <v>397</v>
      </c>
      <c r="L112" s="13">
        <v>21.2</v>
      </c>
      <c r="M112" s="13">
        <v>21.7</v>
      </c>
      <c r="N112" s="9" t="s">
        <v>212</v>
      </c>
      <c r="O112" s="10">
        <f t="shared" si="4"/>
        <v>21.2</v>
      </c>
      <c r="P112" s="10"/>
      <c r="Q112" s="10"/>
      <c r="R112" s="10"/>
      <c r="S112" s="10"/>
    </row>
    <row r="113" spans="1:21" customFormat="1">
      <c r="A113" s="9" t="s">
        <v>398</v>
      </c>
      <c r="B113" s="9" t="s">
        <v>399</v>
      </c>
      <c r="C113" s="9" t="s">
        <v>136</v>
      </c>
      <c r="D113" s="9" t="s">
        <v>121</v>
      </c>
      <c r="E113" s="11" t="s">
        <v>220</v>
      </c>
      <c r="F113" s="9"/>
      <c r="G113" s="9" t="s">
        <v>124</v>
      </c>
      <c r="H113" s="9" t="s">
        <v>354</v>
      </c>
      <c r="I113" s="9" t="s">
        <v>400</v>
      </c>
      <c r="J113" s="9" t="s">
        <v>401</v>
      </c>
      <c r="K113" s="9" t="s">
        <v>401</v>
      </c>
      <c r="L113" s="13">
        <v>20.6</v>
      </c>
      <c r="M113" s="13">
        <v>21.7</v>
      </c>
      <c r="N113" s="9" t="s">
        <v>212</v>
      </c>
      <c r="O113" s="10">
        <f t="shared" si="4"/>
        <v>20.6</v>
      </c>
      <c r="P113" s="10"/>
      <c r="Q113" s="10"/>
      <c r="R113" s="10"/>
      <c r="S113" s="10"/>
      <c r="T113" s="10"/>
      <c r="U113" s="10"/>
    </row>
    <row r="114" spans="1:21" s="10" customFormat="1">
      <c r="A114" s="10" t="s">
        <v>402</v>
      </c>
      <c r="B114" s="10" t="s">
        <v>403</v>
      </c>
      <c r="C114" s="10" t="s">
        <v>136</v>
      </c>
      <c r="D114" s="9" t="s">
        <v>121</v>
      </c>
      <c r="E114" s="14" t="s">
        <v>346</v>
      </c>
      <c r="G114" s="9" t="s">
        <v>124</v>
      </c>
      <c r="H114" s="9" t="s">
        <v>354</v>
      </c>
      <c r="I114" s="9" t="s">
        <v>400</v>
      </c>
      <c r="J114" s="9" t="s">
        <v>401</v>
      </c>
      <c r="K114" s="9" t="s">
        <v>401</v>
      </c>
      <c r="L114" s="10">
        <v>20.8</v>
      </c>
      <c r="M114" s="13">
        <v>21.7</v>
      </c>
      <c r="N114" s="9" t="s">
        <v>212</v>
      </c>
      <c r="O114" s="10">
        <f t="shared" si="4"/>
        <v>20.8</v>
      </c>
    </row>
    <row r="115" spans="1:21" s="10" customFormat="1">
      <c r="A115" s="10" t="s">
        <v>404</v>
      </c>
      <c r="B115" s="10" t="s">
        <v>405</v>
      </c>
      <c r="C115" s="10" t="s">
        <v>136</v>
      </c>
      <c r="D115" s="9" t="s">
        <v>121</v>
      </c>
      <c r="E115" s="14" t="s">
        <v>346</v>
      </c>
      <c r="G115" s="9" t="s">
        <v>124</v>
      </c>
      <c r="H115" s="9" t="s">
        <v>354</v>
      </c>
      <c r="I115" s="9" t="s">
        <v>400</v>
      </c>
      <c r="J115" s="9" t="s">
        <v>401</v>
      </c>
      <c r="K115" s="9" t="s">
        <v>401</v>
      </c>
      <c r="L115" s="10">
        <v>20.6</v>
      </c>
      <c r="M115" s="13">
        <v>21.7</v>
      </c>
      <c r="N115" s="9" t="s">
        <v>212</v>
      </c>
      <c r="O115" s="10">
        <f t="shared" si="4"/>
        <v>20.6</v>
      </c>
    </row>
    <row r="116" spans="1:21" customFormat="1">
      <c r="A116" s="9" t="s">
        <v>406</v>
      </c>
      <c r="B116" s="9" t="s">
        <v>407</v>
      </c>
      <c r="C116" s="9" t="s">
        <v>136</v>
      </c>
      <c r="D116" s="9" t="s">
        <v>121</v>
      </c>
      <c r="E116" s="11" t="s">
        <v>220</v>
      </c>
      <c r="F116" s="9"/>
      <c r="G116" s="9" t="s">
        <v>124</v>
      </c>
      <c r="H116" s="9" t="s">
        <v>354</v>
      </c>
      <c r="I116" s="9" t="s">
        <v>400</v>
      </c>
      <c r="J116" s="9" t="s">
        <v>401</v>
      </c>
      <c r="K116" s="9" t="s">
        <v>401</v>
      </c>
      <c r="L116" s="13">
        <v>20.6</v>
      </c>
      <c r="M116" s="13">
        <v>21.7</v>
      </c>
      <c r="N116" s="9" t="s">
        <v>212</v>
      </c>
      <c r="O116" s="10">
        <f t="shared" si="4"/>
        <v>20.6</v>
      </c>
      <c r="P116" s="10"/>
      <c r="Q116" s="10"/>
      <c r="R116" s="10"/>
      <c r="S116" s="10"/>
      <c r="T116" s="10"/>
      <c r="U116" s="10"/>
    </row>
    <row r="117" spans="1:21" customFormat="1">
      <c r="A117" s="9">
        <v>93363</v>
      </c>
      <c r="B117" s="9" t="s">
        <v>408</v>
      </c>
      <c r="C117" s="9" t="s">
        <v>136</v>
      </c>
      <c r="D117" s="9" t="s">
        <v>121</v>
      </c>
      <c r="E117" s="11" t="s">
        <v>215</v>
      </c>
      <c r="F117" s="9"/>
      <c r="G117" s="9" t="s">
        <v>124</v>
      </c>
      <c r="H117" s="9" t="s">
        <v>354</v>
      </c>
      <c r="I117" s="9" t="s">
        <v>400</v>
      </c>
      <c r="J117" s="9" t="s">
        <v>401</v>
      </c>
      <c r="K117" s="9" t="s">
        <v>401</v>
      </c>
      <c r="L117" s="13">
        <v>18.5</v>
      </c>
      <c r="M117" s="13">
        <v>21.7</v>
      </c>
      <c r="N117" s="9" t="s">
        <v>212</v>
      </c>
      <c r="O117" s="10">
        <f t="shared" si="4"/>
        <v>18.5</v>
      </c>
      <c r="P117" s="10"/>
      <c r="Q117" s="10"/>
      <c r="R117" s="10"/>
      <c r="S117" s="10"/>
      <c r="T117" s="10"/>
      <c r="U117" s="10"/>
    </row>
    <row r="118" spans="1:21" customFormat="1">
      <c r="A118" s="9" t="s">
        <v>409</v>
      </c>
      <c r="B118" s="9" t="s">
        <v>410</v>
      </c>
      <c r="C118" s="9" t="s">
        <v>366</v>
      </c>
      <c r="D118" s="9" t="s">
        <v>121</v>
      </c>
      <c r="E118" s="9" t="s">
        <v>230</v>
      </c>
      <c r="F118" s="9"/>
      <c r="G118" s="9" t="s">
        <v>124</v>
      </c>
      <c r="H118" s="9" t="s">
        <v>354</v>
      </c>
      <c r="I118" s="9" t="s">
        <v>400</v>
      </c>
      <c r="J118" s="9" t="s">
        <v>411</v>
      </c>
      <c r="K118" s="9" t="s">
        <v>411</v>
      </c>
      <c r="L118" s="13">
        <v>20.5</v>
      </c>
      <c r="M118" s="13">
        <v>21.7</v>
      </c>
      <c r="N118" s="9" t="s">
        <v>212</v>
      </c>
      <c r="O118" s="10">
        <f t="shared" si="4"/>
        <v>20.5</v>
      </c>
      <c r="P118" s="10"/>
      <c r="Q118" s="10"/>
      <c r="R118" s="10"/>
      <c r="S118" s="10"/>
      <c r="T118" s="10"/>
      <c r="U118" s="10"/>
    </row>
    <row r="119" spans="1:21" customFormat="1">
      <c r="A119" s="9">
        <v>93364</v>
      </c>
      <c r="B119" s="9" t="s">
        <v>412</v>
      </c>
      <c r="C119" s="9" t="s">
        <v>136</v>
      </c>
      <c r="D119" s="9" t="s">
        <v>121</v>
      </c>
      <c r="E119" s="11" t="s">
        <v>215</v>
      </c>
      <c r="F119" s="9"/>
      <c r="G119" s="9" t="s">
        <v>124</v>
      </c>
      <c r="H119" s="9" t="s">
        <v>354</v>
      </c>
      <c r="I119" s="9" t="s">
        <v>400</v>
      </c>
      <c r="J119" s="9" t="s">
        <v>413</v>
      </c>
      <c r="K119" s="9" t="s">
        <v>413</v>
      </c>
      <c r="L119" s="13">
        <v>19.7</v>
      </c>
      <c r="M119" s="13">
        <v>21.7</v>
      </c>
      <c r="N119" s="9" t="s">
        <v>212</v>
      </c>
      <c r="O119" s="10">
        <f t="shared" si="4"/>
        <v>19.7</v>
      </c>
      <c r="P119" s="10"/>
      <c r="Q119" s="10"/>
      <c r="R119" s="10"/>
      <c r="S119" s="10"/>
      <c r="T119" s="10"/>
      <c r="U119" s="10"/>
    </row>
    <row r="120" spans="1:21" customFormat="1">
      <c r="A120" s="9" t="s">
        <v>414</v>
      </c>
      <c r="B120" s="9" t="s">
        <v>412</v>
      </c>
      <c r="C120" s="9" t="s">
        <v>136</v>
      </c>
      <c r="D120" s="9" t="s">
        <v>121</v>
      </c>
      <c r="E120" s="9" t="s">
        <v>230</v>
      </c>
      <c r="F120" s="9"/>
      <c r="G120" s="9" t="s">
        <v>124</v>
      </c>
      <c r="H120" s="9" t="s">
        <v>354</v>
      </c>
      <c r="I120" s="9" t="s">
        <v>400</v>
      </c>
      <c r="J120" s="9" t="s">
        <v>413</v>
      </c>
      <c r="K120" s="9" t="s">
        <v>413</v>
      </c>
      <c r="L120" s="13">
        <v>20</v>
      </c>
      <c r="M120" s="13">
        <v>21.7</v>
      </c>
      <c r="N120" s="9" t="s">
        <v>212</v>
      </c>
      <c r="O120" s="10">
        <f t="shared" si="4"/>
        <v>20</v>
      </c>
      <c r="P120" s="10"/>
      <c r="Q120" s="10"/>
      <c r="R120" s="10"/>
      <c r="S120" s="10"/>
      <c r="T120" s="10"/>
      <c r="U120" s="10"/>
    </row>
    <row r="122" spans="1:21" customFormat="1">
      <c r="A122" s="9" t="s">
        <v>415</v>
      </c>
      <c r="B122" s="9" t="s">
        <v>416</v>
      </c>
      <c r="C122" s="9" t="s">
        <v>136</v>
      </c>
      <c r="D122" s="9" t="s">
        <v>121</v>
      </c>
      <c r="E122" s="11" t="s">
        <v>215</v>
      </c>
      <c r="F122" s="9"/>
      <c r="G122" s="9" t="s">
        <v>124</v>
      </c>
      <c r="H122" s="9" t="s">
        <v>354</v>
      </c>
      <c r="I122" s="9" t="s">
        <v>417</v>
      </c>
      <c r="J122" s="9" t="s">
        <v>418</v>
      </c>
      <c r="K122" s="9" t="s">
        <v>418</v>
      </c>
      <c r="L122" s="13">
        <v>19.7</v>
      </c>
      <c r="M122" s="13">
        <v>21.7</v>
      </c>
      <c r="N122" s="9" t="s">
        <v>212</v>
      </c>
      <c r="O122" s="10">
        <f>L122-(M122-21.7)</f>
        <v>19.7</v>
      </c>
      <c r="P122" s="10"/>
      <c r="Q122" s="10"/>
      <c r="R122" s="10"/>
      <c r="S122" s="10"/>
      <c r="T122" s="10"/>
      <c r="U122" s="10"/>
    </row>
    <row r="123" spans="1:21" customForma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13"/>
      <c r="M123" s="13"/>
      <c r="N123" s="9"/>
      <c r="O123" s="10"/>
      <c r="P123" s="10"/>
      <c r="Q123" s="10"/>
      <c r="R123" s="10"/>
      <c r="S123" s="10"/>
      <c r="T123" s="10"/>
      <c r="U123" s="10"/>
    </row>
    <row r="124" spans="1:21" customFormat="1">
      <c r="A124" s="9"/>
      <c r="B124" s="9" t="s">
        <v>419</v>
      </c>
      <c r="C124" s="9" t="s">
        <v>243</v>
      </c>
      <c r="D124" s="9" t="s">
        <v>329</v>
      </c>
      <c r="E124" s="11" t="s">
        <v>328</v>
      </c>
      <c r="I124" s="9" t="s">
        <v>420</v>
      </c>
      <c r="K124" s="9"/>
      <c r="L124" s="9">
        <v>19.5</v>
      </c>
      <c r="M124" s="13">
        <v>21.7</v>
      </c>
      <c r="N124" s="9" t="s">
        <v>139</v>
      </c>
      <c r="O124" s="10">
        <f t="shared" ref="O124:O130" si="5">L124-(M124-21.7)</f>
        <v>19.5</v>
      </c>
      <c r="P124" s="10">
        <f>AVERAGE(O124:O130)</f>
        <v>19.928571428571427</v>
      </c>
      <c r="Q124" s="10">
        <f>STDEV(O124:O130)</f>
        <v>0.6897204402613315</v>
      </c>
      <c r="R124" s="10">
        <v>154.69999999999999</v>
      </c>
      <c r="S124" s="10">
        <v>2.6000000000000085</v>
      </c>
      <c r="T124" s="10">
        <f>117.4-4.5*(P124-$W$1)</f>
        <v>23.221428571428589</v>
      </c>
      <c r="U124" s="10">
        <f>4.5*Q124</f>
        <v>3.1037419811759919</v>
      </c>
    </row>
    <row r="125" spans="1:21" customFormat="1">
      <c r="A125" s="9"/>
      <c r="B125" s="9" t="s">
        <v>419</v>
      </c>
      <c r="C125" s="9" t="s">
        <v>243</v>
      </c>
      <c r="D125" s="9" t="s">
        <v>329</v>
      </c>
      <c r="E125" s="11" t="s">
        <v>328</v>
      </c>
      <c r="I125" s="9" t="s">
        <v>420</v>
      </c>
      <c r="K125" s="9"/>
      <c r="L125" s="9">
        <v>19.600000000000001</v>
      </c>
      <c r="M125" s="13">
        <v>21.7</v>
      </c>
      <c r="N125" s="9" t="s">
        <v>139</v>
      </c>
      <c r="O125" s="10">
        <f t="shared" si="5"/>
        <v>19.600000000000001</v>
      </c>
      <c r="P125" s="10"/>
      <c r="Q125" s="10"/>
      <c r="R125" s="10"/>
      <c r="S125" s="10"/>
      <c r="T125" s="10"/>
      <c r="U125" s="10"/>
    </row>
    <row r="126" spans="1:21" customFormat="1">
      <c r="A126" s="9"/>
      <c r="B126" s="9" t="s">
        <v>419</v>
      </c>
      <c r="C126" s="9" t="s">
        <v>243</v>
      </c>
      <c r="D126" s="9" t="s">
        <v>329</v>
      </c>
      <c r="E126" s="11" t="s">
        <v>328</v>
      </c>
      <c r="I126" s="9" t="s">
        <v>420</v>
      </c>
      <c r="K126" s="9"/>
      <c r="L126" s="9">
        <v>19.399999999999999</v>
      </c>
      <c r="M126" s="13">
        <v>21.7</v>
      </c>
      <c r="N126" s="9" t="s">
        <v>139</v>
      </c>
      <c r="O126" s="10">
        <f t="shared" si="5"/>
        <v>19.399999999999999</v>
      </c>
      <c r="P126" s="10"/>
      <c r="Q126" s="10"/>
      <c r="R126" s="10"/>
      <c r="S126" s="10"/>
      <c r="T126" s="10"/>
      <c r="U126" s="10"/>
    </row>
    <row r="127" spans="1:21" customFormat="1">
      <c r="A127" s="9"/>
      <c r="B127" s="9" t="s">
        <v>419</v>
      </c>
      <c r="C127" s="9" t="s">
        <v>243</v>
      </c>
      <c r="D127" s="9" t="s">
        <v>329</v>
      </c>
      <c r="E127" s="11" t="s">
        <v>328</v>
      </c>
      <c r="I127" s="9" t="s">
        <v>420</v>
      </c>
      <c r="K127" s="9"/>
      <c r="L127" s="9">
        <v>19.600000000000001</v>
      </c>
      <c r="M127" s="13">
        <v>21.7</v>
      </c>
      <c r="N127" s="9" t="s">
        <v>139</v>
      </c>
      <c r="O127" s="10">
        <f t="shared" si="5"/>
        <v>19.600000000000001</v>
      </c>
      <c r="P127" s="10"/>
      <c r="Q127" s="10"/>
      <c r="R127" s="10"/>
      <c r="S127" s="10"/>
      <c r="T127" s="10"/>
      <c r="U127" s="10"/>
    </row>
    <row r="128" spans="1:21" customFormat="1">
      <c r="A128" s="9" t="s">
        <v>421</v>
      </c>
      <c r="B128" s="9" t="s">
        <v>422</v>
      </c>
      <c r="C128" s="9" t="s">
        <v>136</v>
      </c>
      <c r="D128" s="9" t="s">
        <v>121</v>
      </c>
      <c r="E128" s="9" t="s">
        <v>230</v>
      </c>
      <c r="F128" s="9"/>
      <c r="G128" s="9" t="s">
        <v>124</v>
      </c>
      <c r="H128" s="9" t="s">
        <v>354</v>
      </c>
      <c r="I128" s="9" t="s">
        <v>423</v>
      </c>
      <c r="J128" s="9" t="s">
        <v>424</v>
      </c>
      <c r="K128" s="9" t="s">
        <v>424</v>
      </c>
      <c r="L128" s="13">
        <v>20</v>
      </c>
      <c r="M128" s="13">
        <v>21.7</v>
      </c>
      <c r="N128" s="9" t="s">
        <v>212</v>
      </c>
      <c r="O128" s="10">
        <f t="shared" si="5"/>
        <v>20</v>
      </c>
      <c r="P128" s="10"/>
      <c r="Q128" s="10"/>
      <c r="R128" s="10"/>
      <c r="S128" s="10"/>
      <c r="T128" s="10"/>
      <c r="U128" s="10"/>
    </row>
    <row r="129" spans="1:256">
      <c r="A129" s="9" t="s">
        <v>425</v>
      </c>
      <c r="B129" s="9" t="s">
        <v>426</v>
      </c>
      <c r="C129" s="9" t="s">
        <v>366</v>
      </c>
      <c r="D129" s="9" t="s">
        <v>121</v>
      </c>
      <c r="E129" s="14" t="s">
        <v>390</v>
      </c>
      <c r="G129" s="9" t="s">
        <v>124</v>
      </c>
      <c r="H129" s="9" t="s">
        <v>354</v>
      </c>
      <c r="I129" s="9" t="s">
        <v>423</v>
      </c>
      <c r="L129" s="13">
        <v>21.4</v>
      </c>
      <c r="M129" s="13">
        <v>21.7</v>
      </c>
      <c r="N129" s="9" t="s">
        <v>212</v>
      </c>
      <c r="O129" s="10">
        <f t="shared" si="5"/>
        <v>21.4</v>
      </c>
    </row>
    <row r="130" spans="1:256">
      <c r="A130" s="9">
        <v>93396</v>
      </c>
      <c r="B130" s="9" t="s">
        <v>427</v>
      </c>
      <c r="C130" s="9" t="s">
        <v>366</v>
      </c>
      <c r="D130" s="9" t="s">
        <v>121</v>
      </c>
      <c r="E130" s="11" t="s">
        <v>220</v>
      </c>
      <c r="G130" s="9" t="s">
        <v>124</v>
      </c>
      <c r="H130" s="9" t="s">
        <v>354</v>
      </c>
      <c r="I130" s="9" t="s">
        <v>428</v>
      </c>
      <c r="L130" s="13">
        <v>20</v>
      </c>
      <c r="M130" s="13">
        <v>21.7</v>
      </c>
      <c r="N130" s="9" t="s">
        <v>212</v>
      </c>
      <c r="O130" s="10">
        <f t="shared" si="5"/>
        <v>20</v>
      </c>
      <c r="IT130" s="15"/>
      <c r="IU130" s="15"/>
      <c r="IV130" s="15"/>
    </row>
    <row r="131" spans="1:256">
      <c r="E131" s="10"/>
      <c r="L131" s="13"/>
      <c r="M131" s="13"/>
    </row>
    <row r="132" spans="1:256">
      <c r="A132" s="9" t="s">
        <v>429</v>
      </c>
      <c r="B132" s="9" t="s">
        <v>430</v>
      </c>
      <c r="C132" s="9" t="s">
        <v>136</v>
      </c>
      <c r="D132" s="9" t="s">
        <v>431</v>
      </c>
      <c r="E132" s="9" t="s">
        <v>230</v>
      </c>
      <c r="F132" s="10"/>
      <c r="G132" s="9" t="s">
        <v>124</v>
      </c>
      <c r="H132" s="9" t="s">
        <v>354</v>
      </c>
      <c r="I132" s="9" t="s">
        <v>432</v>
      </c>
      <c r="J132" s="9" t="s">
        <v>433</v>
      </c>
      <c r="K132" s="9" t="s">
        <v>434</v>
      </c>
      <c r="L132" s="9" t="s">
        <v>435</v>
      </c>
      <c r="M132" s="9">
        <v>21.7</v>
      </c>
      <c r="N132" s="9" t="s">
        <v>436</v>
      </c>
      <c r="O132" s="10">
        <f t="shared" ref="O132:O137" si="6">L132-(M132-21.7)</f>
        <v>20.8</v>
      </c>
    </row>
    <row r="133" spans="1:256">
      <c r="A133" s="9" t="s">
        <v>437</v>
      </c>
      <c r="B133" s="9" t="s">
        <v>430</v>
      </c>
      <c r="C133" s="9" t="s">
        <v>136</v>
      </c>
      <c r="D133" s="9" t="s">
        <v>431</v>
      </c>
      <c r="E133" s="9" t="s">
        <v>230</v>
      </c>
      <c r="F133" s="10"/>
      <c r="G133" s="9" t="s">
        <v>124</v>
      </c>
      <c r="H133" s="9" t="s">
        <v>354</v>
      </c>
      <c r="I133" s="9" t="s">
        <v>432</v>
      </c>
      <c r="J133" s="9" t="s">
        <v>433</v>
      </c>
      <c r="K133" s="9" t="s">
        <v>434</v>
      </c>
      <c r="L133" s="9" t="s">
        <v>438</v>
      </c>
      <c r="M133" s="9">
        <v>21.7</v>
      </c>
      <c r="N133" s="9" t="s">
        <v>436</v>
      </c>
      <c r="O133" s="10">
        <f t="shared" si="6"/>
        <v>20.2</v>
      </c>
    </row>
    <row r="134" spans="1:256">
      <c r="A134" s="9" t="s">
        <v>439</v>
      </c>
      <c r="B134" s="9" t="s">
        <v>430</v>
      </c>
      <c r="C134" s="9" t="s">
        <v>136</v>
      </c>
      <c r="D134" s="9" t="s">
        <v>440</v>
      </c>
      <c r="E134" s="9" t="s">
        <v>230</v>
      </c>
      <c r="F134" s="10"/>
      <c r="G134" s="9" t="s">
        <v>124</v>
      </c>
      <c r="H134" s="9" t="s">
        <v>354</v>
      </c>
      <c r="I134" s="9" t="s">
        <v>432</v>
      </c>
      <c r="J134" s="9" t="s">
        <v>433</v>
      </c>
      <c r="K134" s="9" t="s">
        <v>434</v>
      </c>
      <c r="L134" s="9" t="s">
        <v>438</v>
      </c>
      <c r="M134" s="9">
        <v>21.7</v>
      </c>
      <c r="N134" s="9" t="s">
        <v>436</v>
      </c>
      <c r="O134" s="10">
        <f t="shared" si="6"/>
        <v>20.2</v>
      </c>
    </row>
    <row r="135" spans="1:256">
      <c r="A135" s="9" t="s">
        <v>441</v>
      </c>
      <c r="B135" s="9" t="s">
        <v>430</v>
      </c>
      <c r="C135" s="9" t="s">
        <v>136</v>
      </c>
      <c r="D135" s="9" t="s">
        <v>442</v>
      </c>
      <c r="E135" s="11" t="s">
        <v>328</v>
      </c>
      <c r="F135" s="10"/>
      <c r="G135" s="9" t="s">
        <v>124</v>
      </c>
      <c r="H135" s="9" t="s">
        <v>354</v>
      </c>
      <c r="I135" s="9" t="s">
        <v>432</v>
      </c>
      <c r="J135" s="9" t="s">
        <v>433</v>
      </c>
      <c r="K135" s="9" t="s">
        <v>434</v>
      </c>
      <c r="L135" s="9" t="s">
        <v>443</v>
      </c>
      <c r="M135" s="9">
        <v>21.7</v>
      </c>
      <c r="N135" s="9" t="s">
        <v>436</v>
      </c>
      <c r="O135" s="10">
        <f t="shared" si="6"/>
        <v>20.3</v>
      </c>
    </row>
    <row r="136" spans="1:256">
      <c r="A136" s="9" t="s">
        <v>444</v>
      </c>
      <c r="B136" s="9" t="s">
        <v>430</v>
      </c>
      <c r="C136" s="9" t="s">
        <v>136</v>
      </c>
      <c r="D136" s="9" t="s">
        <v>431</v>
      </c>
      <c r="E136" s="9" t="s">
        <v>445</v>
      </c>
      <c r="F136" s="10"/>
      <c r="G136" s="9" t="s">
        <v>124</v>
      </c>
      <c r="H136" s="9" t="s">
        <v>354</v>
      </c>
      <c r="I136" s="9" t="s">
        <v>432</v>
      </c>
      <c r="J136" s="9" t="s">
        <v>433</v>
      </c>
      <c r="K136" s="9" t="s">
        <v>434</v>
      </c>
      <c r="L136" s="9" t="s">
        <v>446</v>
      </c>
      <c r="M136" s="9">
        <v>21.7</v>
      </c>
      <c r="N136" s="9" t="s">
        <v>436</v>
      </c>
      <c r="O136" s="10">
        <f t="shared" si="6"/>
        <v>19.7</v>
      </c>
    </row>
    <row r="137" spans="1:256">
      <c r="A137" s="9" t="s">
        <v>447</v>
      </c>
      <c r="B137" s="9" t="s">
        <v>430</v>
      </c>
      <c r="C137" s="9" t="s">
        <v>136</v>
      </c>
      <c r="D137" s="9" t="s">
        <v>448</v>
      </c>
      <c r="E137" s="9" t="s">
        <v>445</v>
      </c>
      <c r="F137" s="10"/>
      <c r="G137" s="9" t="s">
        <v>124</v>
      </c>
      <c r="H137" s="9" t="s">
        <v>354</v>
      </c>
      <c r="I137" s="9" t="s">
        <v>432</v>
      </c>
      <c r="J137" s="9" t="s">
        <v>433</v>
      </c>
      <c r="K137" s="9" t="s">
        <v>434</v>
      </c>
      <c r="L137" s="9" t="s">
        <v>449</v>
      </c>
      <c r="M137" s="9">
        <v>21.7</v>
      </c>
      <c r="N137" s="9" t="s">
        <v>436</v>
      </c>
      <c r="O137" s="10">
        <f t="shared" si="6"/>
        <v>22.3</v>
      </c>
    </row>
    <row r="138" spans="1:256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</row>
    <row r="139" spans="1:256">
      <c r="A139" s="9" t="s">
        <v>450</v>
      </c>
      <c r="B139" s="9" t="s">
        <v>451</v>
      </c>
      <c r="C139" s="9" t="s">
        <v>136</v>
      </c>
      <c r="D139" s="9" t="s">
        <v>121</v>
      </c>
      <c r="E139" s="9" t="s">
        <v>230</v>
      </c>
      <c r="G139" s="9" t="s">
        <v>124</v>
      </c>
      <c r="H139" s="9" t="s">
        <v>354</v>
      </c>
      <c r="I139" s="9" t="s">
        <v>452</v>
      </c>
      <c r="J139" s="9" t="s">
        <v>453</v>
      </c>
      <c r="K139" s="9" t="s">
        <v>453</v>
      </c>
      <c r="L139" s="13">
        <v>20.8</v>
      </c>
      <c r="M139" s="13">
        <v>21.7</v>
      </c>
      <c r="N139" s="9" t="s">
        <v>212</v>
      </c>
      <c r="O139" s="10">
        <f t="shared" ref="O139:O163" si="7">L139-(M139-21.7)</f>
        <v>20.8</v>
      </c>
      <c r="P139" s="10">
        <f>AVERAGE(O139:O163)</f>
        <v>20.9</v>
      </c>
      <c r="Q139" s="10">
        <f>STDEV(O139:O163)</f>
        <v>0.95219045713904693</v>
      </c>
      <c r="R139" s="10">
        <v>148.55000000000001</v>
      </c>
      <c r="S139" s="10">
        <v>3.5499999999999972</v>
      </c>
      <c r="T139" s="10">
        <f>117.4-4.5*(P139-$W$1)</f>
        <v>18.850000000000009</v>
      </c>
      <c r="U139" s="10">
        <f>4.5*Q139</f>
        <v>4.284857057125711</v>
      </c>
    </row>
    <row r="140" spans="1:256">
      <c r="A140" s="9" t="s">
        <v>454</v>
      </c>
      <c r="B140" s="9" t="s">
        <v>455</v>
      </c>
      <c r="C140" s="9" t="s">
        <v>136</v>
      </c>
      <c r="D140" s="9" t="s">
        <v>121</v>
      </c>
      <c r="E140" s="11" t="s">
        <v>390</v>
      </c>
      <c r="G140" s="9" t="s">
        <v>124</v>
      </c>
      <c r="H140" s="9" t="s">
        <v>354</v>
      </c>
      <c r="I140" s="9" t="s">
        <v>452</v>
      </c>
      <c r="J140" s="9" t="s">
        <v>453</v>
      </c>
      <c r="K140" s="9" t="s">
        <v>453</v>
      </c>
      <c r="L140" s="13">
        <v>20.7</v>
      </c>
      <c r="M140" s="13">
        <v>21.7</v>
      </c>
      <c r="N140" s="9" t="s">
        <v>212</v>
      </c>
      <c r="O140" s="10">
        <f t="shared" si="7"/>
        <v>20.7</v>
      </c>
    </row>
    <row r="141" spans="1:256">
      <c r="A141" s="9" t="s">
        <v>456</v>
      </c>
      <c r="B141" s="9" t="s">
        <v>455</v>
      </c>
      <c r="C141" s="9" t="s">
        <v>136</v>
      </c>
      <c r="D141" s="9" t="s">
        <v>121</v>
      </c>
      <c r="E141" s="11" t="s">
        <v>457</v>
      </c>
      <c r="G141" s="9" t="s">
        <v>124</v>
      </c>
      <c r="H141" s="9" t="s">
        <v>354</v>
      </c>
      <c r="I141" s="9" t="s">
        <v>452</v>
      </c>
      <c r="J141" s="9" t="s">
        <v>453</v>
      </c>
      <c r="K141" s="9" t="s">
        <v>453</v>
      </c>
      <c r="L141" s="13">
        <v>20.100000000000001</v>
      </c>
      <c r="M141" s="13">
        <v>21.7</v>
      </c>
      <c r="N141" s="9" t="s">
        <v>212</v>
      </c>
      <c r="O141" s="10">
        <f t="shared" si="7"/>
        <v>20.100000000000001</v>
      </c>
    </row>
    <row r="142" spans="1:256" s="10" customFormat="1">
      <c r="A142" s="10" t="s">
        <v>458</v>
      </c>
      <c r="B142" s="10" t="s">
        <v>459</v>
      </c>
      <c r="C142" s="10" t="s">
        <v>136</v>
      </c>
      <c r="D142" s="9" t="s">
        <v>121</v>
      </c>
      <c r="E142" s="11" t="s">
        <v>390</v>
      </c>
      <c r="G142" s="9" t="s">
        <v>124</v>
      </c>
      <c r="H142" s="9" t="s">
        <v>354</v>
      </c>
      <c r="I142" s="9" t="s">
        <v>452</v>
      </c>
      <c r="J142" s="10" t="s">
        <v>460</v>
      </c>
      <c r="K142" s="10" t="s">
        <v>460</v>
      </c>
      <c r="L142" s="10">
        <v>20.399999999999999</v>
      </c>
      <c r="M142" s="13">
        <v>21.7</v>
      </c>
      <c r="N142" s="9" t="s">
        <v>212</v>
      </c>
      <c r="O142" s="10">
        <f t="shared" si="7"/>
        <v>20.399999999999999</v>
      </c>
    </row>
    <row r="143" spans="1:256">
      <c r="A143" s="9" t="s">
        <v>461</v>
      </c>
      <c r="B143" s="9" t="s">
        <v>462</v>
      </c>
      <c r="C143" s="9" t="s">
        <v>136</v>
      </c>
      <c r="D143" s="9" t="s">
        <v>431</v>
      </c>
      <c r="E143" s="11" t="s">
        <v>463</v>
      </c>
      <c r="F143" s="10"/>
      <c r="G143" s="9" t="s">
        <v>124</v>
      </c>
      <c r="H143" s="10"/>
      <c r="I143" s="9" t="s">
        <v>452</v>
      </c>
      <c r="J143" s="9" t="s">
        <v>464</v>
      </c>
      <c r="K143" s="9" t="s">
        <v>142</v>
      </c>
      <c r="L143" s="9" t="s">
        <v>465</v>
      </c>
      <c r="M143" s="9">
        <v>21.7</v>
      </c>
      <c r="N143" s="9" t="s">
        <v>436</v>
      </c>
      <c r="O143" s="10">
        <f t="shared" si="7"/>
        <v>19.899999999999999</v>
      </c>
    </row>
    <row r="144" spans="1:256">
      <c r="A144" s="9" t="s">
        <v>466</v>
      </c>
      <c r="B144" s="9" t="s">
        <v>462</v>
      </c>
      <c r="C144" s="9" t="s">
        <v>136</v>
      </c>
      <c r="D144" s="9" t="s">
        <v>431</v>
      </c>
      <c r="E144" s="11" t="s">
        <v>463</v>
      </c>
      <c r="F144" s="10"/>
      <c r="G144" s="9" t="s">
        <v>124</v>
      </c>
      <c r="H144" s="10"/>
      <c r="I144" s="9" t="s">
        <v>452</v>
      </c>
      <c r="J144" s="9" t="s">
        <v>464</v>
      </c>
      <c r="K144" s="9" t="s">
        <v>142</v>
      </c>
      <c r="L144" s="9" t="s">
        <v>467</v>
      </c>
      <c r="M144" s="9">
        <v>21.7</v>
      </c>
      <c r="N144" s="9" t="s">
        <v>436</v>
      </c>
      <c r="O144" s="10">
        <f t="shared" si="7"/>
        <v>19.8</v>
      </c>
    </row>
    <row r="145" spans="1:15" customFormat="1">
      <c r="A145" s="9" t="s">
        <v>468</v>
      </c>
      <c r="B145" s="9" t="s">
        <v>462</v>
      </c>
      <c r="C145" s="9" t="s">
        <v>136</v>
      </c>
      <c r="D145" s="9" t="s">
        <v>448</v>
      </c>
      <c r="E145" s="11" t="s">
        <v>328</v>
      </c>
      <c r="F145" s="10"/>
      <c r="G145" s="9" t="s">
        <v>124</v>
      </c>
      <c r="H145" s="10"/>
      <c r="I145" s="9" t="s">
        <v>452</v>
      </c>
      <c r="J145" s="9" t="s">
        <v>464</v>
      </c>
      <c r="K145" s="9" t="s">
        <v>142</v>
      </c>
      <c r="L145" s="9" t="s">
        <v>469</v>
      </c>
      <c r="M145" s="9">
        <v>21.7</v>
      </c>
      <c r="N145" s="9" t="s">
        <v>436</v>
      </c>
      <c r="O145" s="10">
        <f t="shared" si="7"/>
        <v>20.100000000000001</v>
      </c>
    </row>
    <row r="146" spans="1:15" customFormat="1">
      <c r="A146" s="9" t="s">
        <v>470</v>
      </c>
      <c r="B146" s="9" t="s">
        <v>462</v>
      </c>
      <c r="C146" s="9" t="s">
        <v>136</v>
      </c>
      <c r="D146" s="9" t="s">
        <v>448</v>
      </c>
      <c r="E146" s="11" t="s">
        <v>328</v>
      </c>
      <c r="F146" s="10"/>
      <c r="G146" s="9" t="s">
        <v>124</v>
      </c>
      <c r="H146" s="10"/>
      <c r="I146" s="9" t="s">
        <v>452</v>
      </c>
      <c r="J146" s="9" t="s">
        <v>464</v>
      </c>
      <c r="K146" s="9" t="s">
        <v>142</v>
      </c>
      <c r="L146" s="9" t="s">
        <v>471</v>
      </c>
      <c r="M146" s="9">
        <v>21.7</v>
      </c>
      <c r="N146" s="9" t="s">
        <v>436</v>
      </c>
      <c r="O146" s="10">
        <f t="shared" si="7"/>
        <v>20.399999999999999</v>
      </c>
    </row>
    <row r="147" spans="1:15" customFormat="1">
      <c r="A147" s="9" t="s">
        <v>472</v>
      </c>
      <c r="B147" s="9" t="s">
        <v>462</v>
      </c>
      <c r="C147" s="9" t="s">
        <v>136</v>
      </c>
      <c r="D147" s="9" t="s">
        <v>448</v>
      </c>
      <c r="E147" s="11" t="s">
        <v>328</v>
      </c>
      <c r="F147" s="10"/>
      <c r="G147" s="9" t="s">
        <v>124</v>
      </c>
      <c r="H147" s="10"/>
      <c r="I147" s="9" t="s">
        <v>452</v>
      </c>
      <c r="J147" s="9" t="s">
        <v>464</v>
      </c>
      <c r="K147" s="9" t="s">
        <v>142</v>
      </c>
      <c r="L147" s="9" t="s">
        <v>473</v>
      </c>
      <c r="M147" s="9">
        <v>21.7</v>
      </c>
      <c r="N147" s="9" t="s">
        <v>436</v>
      </c>
      <c r="O147" s="10">
        <f t="shared" si="7"/>
        <v>20.6</v>
      </c>
    </row>
    <row r="148" spans="1:15" customFormat="1">
      <c r="A148" s="9" t="s">
        <v>474</v>
      </c>
      <c r="B148" s="9" t="s">
        <v>475</v>
      </c>
      <c r="C148" s="9" t="s">
        <v>136</v>
      </c>
      <c r="D148" s="9" t="s">
        <v>431</v>
      </c>
      <c r="E148" s="11" t="s">
        <v>328</v>
      </c>
      <c r="F148" s="10"/>
      <c r="G148" s="9" t="s">
        <v>124</v>
      </c>
      <c r="H148" s="10"/>
      <c r="I148" s="9" t="s">
        <v>452</v>
      </c>
      <c r="J148" s="9" t="s">
        <v>453</v>
      </c>
      <c r="K148" s="9" t="s">
        <v>460</v>
      </c>
      <c r="L148" s="9" t="s">
        <v>476</v>
      </c>
      <c r="M148" s="9">
        <v>21.7</v>
      </c>
      <c r="N148" s="9" t="s">
        <v>436</v>
      </c>
      <c r="O148" s="10">
        <f t="shared" si="7"/>
        <v>22.8</v>
      </c>
    </row>
    <row r="149" spans="1:15" customFormat="1">
      <c r="A149" s="9" t="s">
        <v>477</v>
      </c>
      <c r="B149" s="9" t="s">
        <v>475</v>
      </c>
      <c r="C149" s="9" t="s">
        <v>136</v>
      </c>
      <c r="D149" s="9" t="s">
        <v>442</v>
      </c>
      <c r="E149" s="11" t="s">
        <v>328</v>
      </c>
      <c r="F149" s="10"/>
      <c r="G149" s="9" t="s">
        <v>124</v>
      </c>
      <c r="H149" s="10"/>
      <c r="I149" s="9" t="s">
        <v>452</v>
      </c>
      <c r="J149" s="9" t="s">
        <v>453</v>
      </c>
      <c r="K149" s="9" t="s">
        <v>460</v>
      </c>
      <c r="L149" s="9" t="s">
        <v>478</v>
      </c>
      <c r="M149" s="9">
        <v>21.7</v>
      </c>
      <c r="N149" s="9" t="s">
        <v>436</v>
      </c>
      <c r="O149" s="10">
        <f t="shared" si="7"/>
        <v>21.7</v>
      </c>
    </row>
    <row r="150" spans="1:15" customFormat="1">
      <c r="A150" s="9" t="s">
        <v>479</v>
      </c>
      <c r="B150" s="9" t="s">
        <v>475</v>
      </c>
      <c r="C150" s="9" t="s">
        <v>136</v>
      </c>
      <c r="D150" s="9" t="s">
        <v>442</v>
      </c>
      <c r="E150" s="11" t="s">
        <v>328</v>
      </c>
      <c r="F150" s="10"/>
      <c r="G150" s="9" t="s">
        <v>124</v>
      </c>
      <c r="H150" s="10"/>
      <c r="I150" s="9" t="s">
        <v>452</v>
      </c>
      <c r="J150" s="9" t="s">
        <v>453</v>
      </c>
      <c r="K150" s="9" t="s">
        <v>460</v>
      </c>
      <c r="L150" s="9" t="s">
        <v>480</v>
      </c>
      <c r="M150" s="9">
        <v>21.7</v>
      </c>
      <c r="N150" s="9" t="s">
        <v>436</v>
      </c>
      <c r="O150" s="10">
        <f t="shared" si="7"/>
        <v>21.5</v>
      </c>
    </row>
    <row r="151" spans="1:15" customFormat="1">
      <c r="A151" s="9" t="s">
        <v>481</v>
      </c>
      <c r="B151" s="9" t="s">
        <v>475</v>
      </c>
      <c r="C151" s="9" t="s">
        <v>136</v>
      </c>
      <c r="D151" s="9" t="s">
        <v>442</v>
      </c>
      <c r="E151" s="11" t="s">
        <v>328</v>
      </c>
      <c r="F151" s="10"/>
      <c r="G151" s="9" t="s">
        <v>124</v>
      </c>
      <c r="H151" s="10"/>
      <c r="I151" s="9" t="s">
        <v>452</v>
      </c>
      <c r="J151" s="9" t="s">
        <v>453</v>
      </c>
      <c r="K151" s="9" t="s">
        <v>460</v>
      </c>
      <c r="L151" s="9">
        <v>22</v>
      </c>
      <c r="M151" s="9">
        <v>21.7</v>
      </c>
      <c r="N151" s="9" t="s">
        <v>436</v>
      </c>
      <c r="O151" s="10">
        <f t="shared" si="7"/>
        <v>22</v>
      </c>
    </row>
    <row r="152" spans="1:15" customFormat="1">
      <c r="A152" s="9" t="s">
        <v>482</v>
      </c>
      <c r="B152" s="9" t="s">
        <v>475</v>
      </c>
      <c r="C152" s="9" t="s">
        <v>136</v>
      </c>
      <c r="D152" s="9" t="s">
        <v>431</v>
      </c>
      <c r="E152" s="9" t="s">
        <v>483</v>
      </c>
      <c r="F152" s="10"/>
      <c r="G152" s="9" t="s">
        <v>124</v>
      </c>
      <c r="H152" s="10"/>
      <c r="I152" s="9" t="s">
        <v>452</v>
      </c>
      <c r="J152" s="9" t="s">
        <v>453</v>
      </c>
      <c r="K152" s="9" t="s">
        <v>460</v>
      </c>
      <c r="L152" s="9" t="s">
        <v>484</v>
      </c>
      <c r="M152" s="9">
        <v>21.7</v>
      </c>
      <c r="N152" s="9" t="s">
        <v>436</v>
      </c>
      <c r="O152" s="10">
        <f t="shared" si="7"/>
        <v>22.1</v>
      </c>
    </row>
    <row r="153" spans="1:15" customFormat="1">
      <c r="A153" s="9" t="s">
        <v>485</v>
      </c>
      <c r="B153" s="9" t="s">
        <v>475</v>
      </c>
      <c r="C153" s="9" t="s">
        <v>136</v>
      </c>
      <c r="D153" s="9" t="s">
        <v>431</v>
      </c>
      <c r="E153" s="9" t="s">
        <v>483</v>
      </c>
      <c r="F153" s="10"/>
      <c r="G153" s="9" t="s">
        <v>124</v>
      </c>
      <c r="H153" s="10"/>
      <c r="I153" s="9" t="s">
        <v>452</v>
      </c>
      <c r="J153" s="9" t="s">
        <v>453</v>
      </c>
      <c r="K153" s="9" t="s">
        <v>460</v>
      </c>
      <c r="L153" s="9" t="s">
        <v>486</v>
      </c>
      <c r="M153" s="9">
        <v>21.7</v>
      </c>
      <c r="N153" s="9" t="s">
        <v>436</v>
      </c>
      <c r="O153" s="10">
        <f t="shared" si="7"/>
        <v>21.3</v>
      </c>
    </row>
    <row r="154" spans="1:15" customFormat="1">
      <c r="A154" s="9" t="s">
        <v>487</v>
      </c>
      <c r="B154" s="9" t="s">
        <v>488</v>
      </c>
      <c r="C154" s="9" t="s">
        <v>136</v>
      </c>
      <c r="D154" s="9" t="s">
        <v>442</v>
      </c>
      <c r="E154" s="11" t="s">
        <v>328</v>
      </c>
      <c r="F154" s="10"/>
      <c r="G154" s="9" t="s">
        <v>124</v>
      </c>
      <c r="H154" s="10"/>
      <c r="I154" s="9" t="s">
        <v>452</v>
      </c>
      <c r="J154" s="9" t="s">
        <v>453</v>
      </c>
      <c r="K154" s="9" t="s">
        <v>460</v>
      </c>
      <c r="L154" s="9" t="s">
        <v>443</v>
      </c>
      <c r="M154" s="9">
        <v>21.7</v>
      </c>
      <c r="N154" s="9" t="s">
        <v>436</v>
      </c>
      <c r="O154" s="10">
        <f t="shared" si="7"/>
        <v>20.3</v>
      </c>
    </row>
    <row r="155" spans="1:15" customFormat="1">
      <c r="A155" s="9" t="s">
        <v>489</v>
      </c>
      <c r="B155" s="9" t="s">
        <v>488</v>
      </c>
      <c r="C155" s="9" t="s">
        <v>136</v>
      </c>
      <c r="D155" s="9" t="s">
        <v>442</v>
      </c>
      <c r="E155" s="11" t="s">
        <v>328</v>
      </c>
      <c r="F155" s="10"/>
      <c r="G155" s="9" t="s">
        <v>124</v>
      </c>
      <c r="H155" s="10"/>
      <c r="I155" s="9" t="s">
        <v>452</v>
      </c>
      <c r="J155" s="9" t="s">
        <v>453</v>
      </c>
      <c r="K155" s="9" t="s">
        <v>460</v>
      </c>
      <c r="L155" s="9" t="s">
        <v>490</v>
      </c>
      <c r="M155" s="9">
        <v>21.7</v>
      </c>
      <c r="N155" s="9" t="s">
        <v>436</v>
      </c>
      <c r="O155" s="10">
        <f t="shared" si="7"/>
        <v>20.7</v>
      </c>
    </row>
    <row r="156" spans="1:15" customFormat="1">
      <c r="A156" s="9" t="s">
        <v>491</v>
      </c>
      <c r="B156" s="9" t="s">
        <v>488</v>
      </c>
      <c r="C156" s="9" t="s">
        <v>136</v>
      </c>
      <c r="D156" s="9" t="s">
        <v>442</v>
      </c>
      <c r="E156" s="11" t="s">
        <v>328</v>
      </c>
      <c r="F156" s="10"/>
      <c r="G156" s="9" t="s">
        <v>124</v>
      </c>
      <c r="H156" s="10"/>
      <c r="I156" s="9" t="s">
        <v>452</v>
      </c>
      <c r="J156" s="9" t="s">
        <v>453</v>
      </c>
      <c r="K156" s="9" t="s">
        <v>460</v>
      </c>
      <c r="L156" s="9" t="s">
        <v>438</v>
      </c>
      <c r="M156" s="9">
        <v>21.7</v>
      </c>
      <c r="N156" s="9" t="s">
        <v>436</v>
      </c>
      <c r="O156" s="10">
        <f t="shared" si="7"/>
        <v>20.2</v>
      </c>
    </row>
    <row r="157" spans="1:15" customFormat="1">
      <c r="A157" s="9" t="s">
        <v>492</v>
      </c>
      <c r="B157" s="9" t="s">
        <v>488</v>
      </c>
      <c r="C157" s="9" t="s">
        <v>136</v>
      </c>
      <c r="D157" s="9" t="s">
        <v>442</v>
      </c>
      <c r="E157" s="11" t="s">
        <v>328</v>
      </c>
      <c r="F157" s="10"/>
      <c r="G157" s="9" t="s">
        <v>124</v>
      </c>
      <c r="H157" s="10"/>
      <c r="I157" s="9" t="s">
        <v>452</v>
      </c>
      <c r="J157" s="9" t="s">
        <v>453</v>
      </c>
      <c r="K157" s="9" t="s">
        <v>460</v>
      </c>
      <c r="L157" s="9" t="s">
        <v>476</v>
      </c>
      <c r="M157" s="9">
        <v>21.7</v>
      </c>
      <c r="N157" s="9" t="s">
        <v>436</v>
      </c>
      <c r="O157" s="10">
        <f t="shared" si="7"/>
        <v>22.8</v>
      </c>
    </row>
    <row r="158" spans="1:15" customFormat="1">
      <c r="A158" s="9" t="s">
        <v>493</v>
      </c>
      <c r="B158" s="9" t="s">
        <v>488</v>
      </c>
      <c r="C158" s="9" t="s">
        <v>136</v>
      </c>
      <c r="D158" s="9" t="s">
        <v>431</v>
      </c>
      <c r="E158" s="9" t="s">
        <v>483</v>
      </c>
      <c r="F158" s="10"/>
      <c r="G158" s="9" t="s">
        <v>124</v>
      </c>
      <c r="H158" s="10"/>
      <c r="I158" s="9" t="s">
        <v>452</v>
      </c>
      <c r="J158" s="9" t="s">
        <v>453</v>
      </c>
      <c r="K158" s="9" t="s">
        <v>460</v>
      </c>
      <c r="L158" s="9" t="s">
        <v>494</v>
      </c>
      <c r="M158" s="9">
        <v>21.7</v>
      </c>
      <c r="N158" s="9" t="s">
        <v>436</v>
      </c>
      <c r="O158" s="10">
        <f t="shared" si="7"/>
        <v>22.6</v>
      </c>
    </row>
    <row r="159" spans="1:15" customFormat="1">
      <c r="A159" s="9" t="s">
        <v>495</v>
      </c>
      <c r="B159" s="9" t="s">
        <v>488</v>
      </c>
      <c r="C159" s="9" t="s">
        <v>136</v>
      </c>
      <c r="D159" s="9" t="s">
        <v>431</v>
      </c>
      <c r="E159" s="9" t="s">
        <v>483</v>
      </c>
      <c r="F159" s="10"/>
      <c r="G159" s="9" t="s">
        <v>124</v>
      </c>
      <c r="H159" s="10"/>
      <c r="I159" s="9" t="s">
        <v>452</v>
      </c>
      <c r="J159" s="9" t="s">
        <v>453</v>
      </c>
      <c r="K159" s="9" t="s">
        <v>460</v>
      </c>
      <c r="L159" s="9" t="s">
        <v>443</v>
      </c>
      <c r="M159" s="9">
        <v>21.7</v>
      </c>
      <c r="N159" s="9" t="s">
        <v>436</v>
      </c>
      <c r="O159" s="10">
        <f t="shared" si="7"/>
        <v>20.3</v>
      </c>
    </row>
    <row r="160" spans="1:15" customFormat="1">
      <c r="A160" s="9" t="s">
        <v>496</v>
      </c>
      <c r="B160" s="9" t="s">
        <v>488</v>
      </c>
      <c r="C160" s="9" t="s">
        <v>136</v>
      </c>
      <c r="D160" s="9" t="s">
        <v>442</v>
      </c>
      <c r="E160" s="9" t="s">
        <v>445</v>
      </c>
      <c r="F160" s="10"/>
      <c r="G160" s="9" t="s">
        <v>124</v>
      </c>
      <c r="H160" s="10"/>
      <c r="I160" s="9" t="s">
        <v>452</v>
      </c>
      <c r="J160" s="9" t="s">
        <v>453</v>
      </c>
      <c r="K160" s="9" t="s">
        <v>460</v>
      </c>
      <c r="L160" s="9" t="s">
        <v>446</v>
      </c>
      <c r="M160" s="9">
        <v>21.7</v>
      </c>
      <c r="N160" s="9" t="s">
        <v>436</v>
      </c>
      <c r="O160" s="10">
        <f t="shared" si="7"/>
        <v>19.7</v>
      </c>
    </row>
    <row r="161" spans="1:21" customFormat="1">
      <c r="A161" s="9" t="s">
        <v>497</v>
      </c>
      <c r="B161" s="9" t="s">
        <v>498</v>
      </c>
      <c r="C161" s="9" t="s">
        <v>499</v>
      </c>
      <c r="D161" s="9" t="s">
        <v>442</v>
      </c>
      <c r="E161" s="11" t="s">
        <v>500</v>
      </c>
      <c r="F161" s="10"/>
      <c r="G161" s="9" t="s">
        <v>124</v>
      </c>
      <c r="H161" s="10"/>
      <c r="I161" s="9" t="s">
        <v>452</v>
      </c>
      <c r="J161" s="9" t="s">
        <v>501</v>
      </c>
      <c r="K161" s="9" t="s">
        <v>460</v>
      </c>
      <c r="L161" s="9" t="s">
        <v>465</v>
      </c>
      <c r="M161" s="9">
        <v>21.7</v>
      </c>
      <c r="N161" s="9" t="s">
        <v>436</v>
      </c>
      <c r="O161" s="10">
        <f t="shared" si="7"/>
        <v>19.899999999999999</v>
      </c>
      <c r="P161" s="10"/>
      <c r="Q161" s="10"/>
      <c r="R161" s="10"/>
      <c r="S161" s="10"/>
      <c r="T161" s="10"/>
      <c r="U161" s="10"/>
    </row>
    <row r="162" spans="1:21" customFormat="1">
      <c r="A162" s="9" t="s">
        <v>502</v>
      </c>
      <c r="B162" s="9" t="s">
        <v>498</v>
      </c>
      <c r="C162" s="9" t="s">
        <v>499</v>
      </c>
      <c r="D162" s="9" t="s">
        <v>431</v>
      </c>
      <c r="E162" s="11" t="s">
        <v>503</v>
      </c>
      <c r="F162" s="10"/>
      <c r="G162" s="9" t="s">
        <v>124</v>
      </c>
      <c r="H162" s="10"/>
      <c r="I162" s="9" t="s">
        <v>452</v>
      </c>
      <c r="J162" s="9" t="s">
        <v>501</v>
      </c>
      <c r="K162" s="9" t="s">
        <v>460</v>
      </c>
      <c r="L162" s="9" t="s">
        <v>504</v>
      </c>
      <c r="M162" s="9">
        <v>21.7</v>
      </c>
      <c r="N162" s="9" t="s">
        <v>436</v>
      </c>
      <c r="O162" s="10">
        <f t="shared" si="7"/>
        <v>21</v>
      </c>
      <c r="P162" s="10"/>
      <c r="Q162" s="10"/>
      <c r="R162" s="10"/>
      <c r="S162" s="10"/>
      <c r="T162" s="10"/>
      <c r="U162" s="10"/>
    </row>
    <row r="163" spans="1:21" customFormat="1">
      <c r="A163" s="9" t="s">
        <v>505</v>
      </c>
      <c r="B163" s="9" t="s">
        <v>498</v>
      </c>
      <c r="C163" s="9" t="s">
        <v>499</v>
      </c>
      <c r="D163" s="9" t="s">
        <v>442</v>
      </c>
      <c r="E163" s="11" t="s">
        <v>503</v>
      </c>
      <c r="F163" s="10"/>
      <c r="G163" s="9" t="s">
        <v>124</v>
      </c>
      <c r="H163" s="10"/>
      <c r="I163" s="9" t="s">
        <v>452</v>
      </c>
      <c r="J163" s="9" t="s">
        <v>501</v>
      </c>
      <c r="K163" s="9" t="s">
        <v>460</v>
      </c>
      <c r="L163" s="9" t="s">
        <v>435</v>
      </c>
      <c r="M163" s="9">
        <v>21.7</v>
      </c>
      <c r="N163" s="9" t="s">
        <v>436</v>
      </c>
      <c r="O163" s="10">
        <f t="shared" si="7"/>
        <v>20.8</v>
      </c>
      <c r="P163" s="10"/>
      <c r="Q163" s="10"/>
      <c r="R163" s="10"/>
      <c r="S163" s="10"/>
      <c r="T163" s="10"/>
      <c r="U163" s="10"/>
    </row>
    <row r="165" spans="1:21" customFormat="1">
      <c r="A165" s="9" t="s">
        <v>506</v>
      </c>
      <c r="B165" s="9" t="s">
        <v>507</v>
      </c>
      <c r="C165" s="9" t="s">
        <v>366</v>
      </c>
      <c r="D165" s="9" t="s">
        <v>121</v>
      </c>
      <c r="E165" s="9" t="s">
        <v>142</v>
      </c>
      <c r="F165" s="9"/>
      <c r="G165" s="9" t="s">
        <v>508</v>
      </c>
      <c r="H165" s="9" t="s">
        <v>125</v>
      </c>
      <c r="I165" s="9" t="s">
        <v>509</v>
      </c>
      <c r="J165" s="9"/>
      <c r="K165" s="9"/>
      <c r="L165" s="13">
        <v>21.2</v>
      </c>
      <c r="M165" s="13">
        <v>21.7</v>
      </c>
      <c r="N165" s="9" t="s">
        <v>510</v>
      </c>
      <c r="O165" s="10">
        <f>L165-(M165-21.7)</f>
        <v>21.2</v>
      </c>
      <c r="P165" s="10">
        <f>AVERAGE(O165:O166)</f>
        <v>20.314999999999998</v>
      </c>
      <c r="Q165" s="10">
        <f>STDEV(O165:O166)</f>
        <v>1.2515790027001887</v>
      </c>
      <c r="R165" s="10">
        <v>142.4</v>
      </c>
      <c r="S165" s="10">
        <v>2.5999999999999943</v>
      </c>
      <c r="T165" s="10">
        <f>117.4-4.5*(P165-$W$1)</f>
        <v>21.482500000000016</v>
      </c>
      <c r="U165" s="10">
        <f>4.5*Q165</f>
        <v>5.632105512150849</v>
      </c>
    </row>
    <row r="166" spans="1:21" customFormat="1">
      <c r="A166" s="9" t="s">
        <v>511</v>
      </c>
      <c r="B166" s="9" t="s">
        <v>512</v>
      </c>
      <c r="C166" s="9" t="s">
        <v>136</v>
      </c>
      <c r="D166" s="9" t="s">
        <v>513</v>
      </c>
      <c r="E166" s="9" t="s">
        <v>142</v>
      </c>
      <c r="F166" s="9"/>
      <c r="G166" s="9" t="s">
        <v>508</v>
      </c>
      <c r="H166" s="9" t="s">
        <v>125</v>
      </c>
      <c r="I166" s="9" t="s">
        <v>509</v>
      </c>
      <c r="J166" s="9"/>
      <c r="K166" s="9"/>
      <c r="L166" s="13">
        <v>19.43</v>
      </c>
      <c r="M166" s="13">
        <v>21.7</v>
      </c>
      <c r="N166" s="9" t="s">
        <v>510</v>
      </c>
      <c r="O166" s="10">
        <f>L166-(M166-21.7)</f>
        <v>19.43</v>
      </c>
      <c r="P166" s="10"/>
      <c r="Q166" s="10"/>
      <c r="R166" s="10"/>
      <c r="S166" s="10"/>
      <c r="T166" s="10"/>
      <c r="U166" s="10"/>
    </row>
    <row r="168" spans="1:21" customFormat="1">
      <c r="A168" s="9" t="s">
        <v>514</v>
      </c>
      <c r="B168" s="9" t="s">
        <v>515</v>
      </c>
      <c r="C168" s="9" t="s">
        <v>136</v>
      </c>
      <c r="D168" s="9" t="s">
        <v>513</v>
      </c>
      <c r="E168" s="11" t="s">
        <v>220</v>
      </c>
      <c r="F168" s="9"/>
      <c r="G168" s="9" t="s">
        <v>508</v>
      </c>
      <c r="H168" s="9" t="s">
        <v>125</v>
      </c>
      <c r="I168" s="9" t="s">
        <v>516</v>
      </c>
      <c r="J168" s="9"/>
      <c r="K168" s="9"/>
      <c r="L168" s="13">
        <v>22</v>
      </c>
      <c r="M168" s="13">
        <v>21.7</v>
      </c>
      <c r="N168" s="9" t="s">
        <v>510</v>
      </c>
      <c r="O168" s="10">
        <f>L168-(M168-21.7)</f>
        <v>22</v>
      </c>
      <c r="P168" s="10"/>
      <c r="Q168" s="10"/>
      <c r="R168" s="10"/>
      <c r="S168" s="10"/>
      <c r="T168" s="10"/>
      <c r="U168" s="10"/>
    </row>
    <row r="169" spans="1:21" customForma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13"/>
      <c r="M169" s="13"/>
      <c r="N169" s="9"/>
      <c r="O169" s="10"/>
      <c r="P169" s="10"/>
      <c r="Q169" s="10"/>
      <c r="R169" s="10"/>
      <c r="S169" s="10"/>
      <c r="T169" s="10"/>
      <c r="U169" s="10"/>
    </row>
    <row r="170" spans="1:21" customFormat="1">
      <c r="A170" s="9" t="s">
        <v>517</v>
      </c>
      <c r="B170" s="9" t="s">
        <v>518</v>
      </c>
      <c r="C170" s="9" t="s">
        <v>136</v>
      </c>
      <c r="D170" s="9" t="s">
        <v>121</v>
      </c>
      <c r="E170" s="11" t="s">
        <v>346</v>
      </c>
      <c r="F170" s="9"/>
      <c r="G170" s="9" t="s">
        <v>508</v>
      </c>
      <c r="H170" s="9" t="s">
        <v>125</v>
      </c>
      <c r="I170" s="9" t="s">
        <v>519</v>
      </c>
      <c r="J170" s="9"/>
      <c r="K170" s="9"/>
      <c r="L170" s="13">
        <v>20.8</v>
      </c>
      <c r="M170" s="13">
        <v>21.7</v>
      </c>
      <c r="N170" s="9" t="s">
        <v>510</v>
      </c>
      <c r="O170" s="10">
        <f t="shared" ref="O170:O183" si="8">L170-(M170-21.7)</f>
        <v>20.8</v>
      </c>
      <c r="P170" s="10">
        <f>AVERAGE(O170:O183)</f>
        <v>20.445</v>
      </c>
      <c r="Q170" s="10">
        <f>STDEV(O170:O183)</f>
        <v>0.6795105704730543</v>
      </c>
      <c r="R170" s="10">
        <v>136.35000000000002</v>
      </c>
      <c r="S170" s="10">
        <v>3.4500000000000028</v>
      </c>
      <c r="T170" s="10">
        <f>117.4-4.5*(P170-$W$1)</f>
        <v>20.897500000000008</v>
      </c>
      <c r="U170" s="10">
        <f>4.5*Q170</f>
        <v>3.0577975671287443</v>
      </c>
    </row>
    <row r="171" spans="1:21" customFormat="1">
      <c r="A171" s="9" t="s">
        <v>520</v>
      </c>
      <c r="B171" s="9" t="s">
        <v>521</v>
      </c>
      <c r="C171" s="9" t="s">
        <v>136</v>
      </c>
      <c r="D171" s="9" t="s">
        <v>121</v>
      </c>
      <c r="E171" s="9" t="s">
        <v>142</v>
      </c>
      <c r="F171" s="9"/>
      <c r="G171" s="9" t="s">
        <v>508</v>
      </c>
      <c r="H171" s="9" t="s">
        <v>125</v>
      </c>
      <c r="I171" s="9" t="s">
        <v>519</v>
      </c>
      <c r="J171" s="9"/>
      <c r="K171" s="9"/>
      <c r="L171" s="13">
        <v>20.5</v>
      </c>
      <c r="M171" s="13">
        <v>21.7</v>
      </c>
      <c r="N171" s="9" t="s">
        <v>510</v>
      </c>
      <c r="O171" s="10">
        <f t="shared" si="8"/>
        <v>20.5</v>
      </c>
      <c r="P171" s="10"/>
      <c r="Q171" s="10"/>
      <c r="T171" s="10"/>
      <c r="U171" s="10"/>
    </row>
    <row r="172" spans="1:21" customFormat="1">
      <c r="A172" s="9" t="s">
        <v>522</v>
      </c>
      <c r="B172" s="9" t="s">
        <v>523</v>
      </c>
      <c r="C172" s="9" t="s">
        <v>136</v>
      </c>
      <c r="D172" s="9" t="s">
        <v>121</v>
      </c>
      <c r="E172" s="11" t="s">
        <v>524</v>
      </c>
      <c r="F172" s="9"/>
      <c r="G172" s="9" t="s">
        <v>508</v>
      </c>
      <c r="H172" s="9" t="s">
        <v>125</v>
      </c>
      <c r="I172" s="9" t="s">
        <v>519</v>
      </c>
      <c r="J172" s="9"/>
      <c r="K172" s="9"/>
      <c r="L172" s="13">
        <v>20.100000000000001</v>
      </c>
      <c r="M172" s="13">
        <v>21.7</v>
      </c>
      <c r="N172" s="9" t="s">
        <v>510</v>
      </c>
      <c r="O172" s="10">
        <f t="shared" si="8"/>
        <v>20.100000000000001</v>
      </c>
      <c r="P172" s="10"/>
      <c r="Q172" s="10"/>
      <c r="R172" s="10"/>
      <c r="S172" s="10"/>
      <c r="T172" s="10"/>
      <c r="U172" s="10"/>
    </row>
    <row r="173" spans="1:21" customFormat="1">
      <c r="A173" s="9" t="s">
        <v>525</v>
      </c>
      <c r="B173" s="9" t="s">
        <v>523</v>
      </c>
      <c r="C173" s="9" t="s">
        <v>136</v>
      </c>
      <c r="D173" s="9" t="s">
        <v>121</v>
      </c>
      <c r="E173" s="11" t="s">
        <v>526</v>
      </c>
      <c r="F173" s="9"/>
      <c r="G173" s="9" t="s">
        <v>508</v>
      </c>
      <c r="H173" s="9" t="s">
        <v>125</v>
      </c>
      <c r="I173" s="9" t="s">
        <v>519</v>
      </c>
      <c r="J173" s="9"/>
      <c r="K173" s="9"/>
      <c r="L173" s="13">
        <v>20.2</v>
      </c>
      <c r="M173" s="13">
        <v>21.7</v>
      </c>
      <c r="N173" s="9" t="s">
        <v>510</v>
      </c>
      <c r="O173" s="10">
        <f t="shared" si="8"/>
        <v>20.2</v>
      </c>
      <c r="P173" s="10"/>
      <c r="Q173" s="10"/>
      <c r="R173" s="10"/>
      <c r="S173" s="10"/>
      <c r="T173" s="10"/>
      <c r="U173" s="10"/>
    </row>
    <row r="174" spans="1:21" customFormat="1">
      <c r="A174" s="9" t="s">
        <v>527</v>
      </c>
      <c r="B174" s="9" t="s">
        <v>523</v>
      </c>
      <c r="C174" s="9" t="s">
        <v>136</v>
      </c>
      <c r="D174" s="9" t="s">
        <v>121</v>
      </c>
      <c r="E174" s="11" t="s">
        <v>346</v>
      </c>
      <c r="F174" s="9"/>
      <c r="G174" s="9" t="s">
        <v>508</v>
      </c>
      <c r="H174" s="9" t="s">
        <v>125</v>
      </c>
      <c r="I174" s="9" t="s">
        <v>519</v>
      </c>
      <c r="J174" s="9"/>
      <c r="K174" s="9"/>
      <c r="L174" s="13">
        <v>20.9</v>
      </c>
      <c r="M174" s="13">
        <v>21.7</v>
      </c>
      <c r="N174" s="9" t="s">
        <v>510</v>
      </c>
      <c r="O174" s="10">
        <f t="shared" si="8"/>
        <v>20.9</v>
      </c>
      <c r="P174" s="10"/>
      <c r="Q174" s="10"/>
      <c r="R174" s="10"/>
      <c r="S174" s="10"/>
      <c r="T174" s="10"/>
      <c r="U174" s="10"/>
    </row>
    <row r="175" spans="1:21" customFormat="1">
      <c r="A175" s="9" t="s">
        <v>528</v>
      </c>
      <c r="B175" s="9" t="s">
        <v>523</v>
      </c>
      <c r="C175" s="9" t="s">
        <v>136</v>
      </c>
      <c r="D175" s="9" t="s">
        <v>121</v>
      </c>
      <c r="E175" s="11" t="s">
        <v>346</v>
      </c>
      <c r="F175" s="9"/>
      <c r="G175" s="9" t="s">
        <v>508</v>
      </c>
      <c r="H175" s="9" t="s">
        <v>125</v>
      </c>
      <c r="I175" s="9" t="s">
        <v>519</v>
      </c>
      <c r="J175" s="9"/>
      <c r="K175" s="9"/>
      <c r="L175" s="13">
        <v>19.2</v>
      </c>
      <c r="M175" s="13">
        <v>21.7</v>
      </c>
      <c r="N175" s="9" t="s">
        <v>510</v>
      </c>
      <c r="O175" s="10">
        <f t="shared" si="8"/>
        <v>19.2</v>
      </c>
      <c r="P175" s="10"/>
      <c r="Q175" s="10"/>
      <c r="R175" s="10"/>
      <c r="S175" s="10"/>
      <c r="T175" s="10"/>
      <c r="U175" s="10"/>
    </row>
    <row r="176" spans="1:21" customFormat="1">
      <c r="A176" s="9" t="s">
        <v>529</v>
      </c>
      <c r="B176" s="9" t="s">
        <v>523</v>
      </c>
      <c r="C176" s="9" t="s">
        <v>136</v>
      </c>
      <c r="D176" s="9" t="s">
        <v>121</v>
      </c>
      <c r="E176" s="11" t="s">
        <v>346</v>
      </c>
      <c r="F176" s="9"/>
      <c r="G176" s="9" t="s">
        <v>508</v>
      </c>
      <c r="H176" s="9" t="s">
        <v>125</v>
      </c>
      <c r="I176" s="9" t="s">
        <v>519</v>
      </c>
      <c r="J176" s="9"/>
      <c r="K176" s="9"/>
      <c r="L176" s="13">
        <v>20</v>
      </c>
      <c r="M176" s="13">
        <v>21.7</v>
      </c>
      <c r="N176" s="9" t="s">
        <v>510</v>
      </c>
      <c r="O176" s="10">
        <f t="shared" si="8"/>
        <v>20</v>
      </c>
      <c r="P176" s="10"/>
      <c r="Q176" s="10"/>
      <c r="R176" s="10"/>
      <c r="S176" s="10"/>
      <c r="T176" s="10"/>
      <c r="U176" s="10"/>
    </row>
    <row r="177" spans="1:253">
      <c r="A177" s="9" t="s">
        <v>530</v>
      </c>
      <c r="B177" s="9" t="s">
        <v>531</v>
      </c>
      <c r="C177" s="9" t="s">
        <v>366</v>
      </c>
      <c r="D177" s="9" t="s">
        <v>532</v>
      </c>
      <c r="E177" s="9" t="s">
        <v>142</v>
      </c>
      <c r="G177" s="9" t="s">
        <v>508</v>
      </c>
      <c r="H177" s="9" t="s">
        <v>125</v>
      </c>
      <c r="I177" s="9" t="s">
        <v>519</v>
      </c>
      <c r="L177" s="13">
        <v>19.3</v>
      </c>
      <c r="M177" s="13">
        <v>21.7</v>
      </c>
      <c r="N177" s="9" t="s">
        <v>510</v>
      </c>
      <c r="O177" s="10">
        <f t="shared" si="8"/>
        <v>19.3</v>
      </c>
    </row>
    <row r="178" spans="1:253">
      <c r="A178" s="9" t="s">
        <v>533</v>
      </c>
      <c r="B178" s="9" t="s">
        <v>523</v>
      </c>
      <c r="C178" s="9" t="s">
        <v>136</v>
      </c>
      <c r="D178" s="9" t="s">
        <v>121</v>
      </c>
      <c r="E178" s="11" t="s">
        <v>346</v>
      </c>
      <c r="G178" s="9" t="s">
        <v>508</v>
      </c>
      <c r="H178" s="9" t="s">
        <v>125</v>
      </c>
      <c r="I178" s="9" t="s">
        <v>519</v>
      </c>
      <c r="L178" s="13">
        <v>20.2</v>
      </c>
      <c r="M178" s="13">
        <v>21.7</v>
      </c>
      <c r="N178" s="9" t="s">
        <v>510</v>
      </c>
      <c r="O178" s="10">
        <f t="shared" si="8"/>
        <v>20.2</v>
      </c>
    </row>
    <row r="179" spans="1:253">
      <c r="A179" s="9" t="s">
        <v>534</v>
      </c>
      <c r="B179" s="9" t="s">
        <v>535</v>
      </c>
      <c r="C179" s="9" t="s">
        <v>136</v>
      </c>
      <c r="D179" s="9" t="s">
        <v>121</v>
      </c>
      <c r="E179" s="9" t="s">
        <v>142</v>
      </c>
      <c r="G179" s="9" t="s">
        <v>508</v>
      </c>
      <c r="H179" s="9" t="s">
        <v>125</v>
      </c>
      <c r="I179" s="9" t="s">
        <v>519</v>
      </c>
      <c r="L179" s="13">
        <v>20.93</v>
      </c>
      <c r="M179" s="13">
        <v>21.7</v>
      </c>
      <c r="N179" s="9" t="s">
        <v>510</v>
      </c>
      <c r="O179" s="10">
        <f t="shared" si="8"/>
        <v>20.93</v>
      </c>
    </row>
    <row r="180" spans="1:253">
      <c r="A180" s="9" t="s">
        <v>536</v>
      </c>
      <c r="B180" s="9" t="s">
        <v>537</v>
      </c>
      <c r="C180" s="9" t="s">
        <v>366</v>
      </c>
      <c r="D180" s="9" t="s">
        <v>513</v>
      </c>
      <c r="E180" s="9" t="s">
        <v>142</v>
      </c>
      <c r="G180" s="9" t="s">
        <v>508</v>
      </c>
      <c r="H180" s="9" t="s">
        <v>125</v>
      </c>
      <c r="I180" s="9" t="s">
        <v>538</v>
      </c>
      <c r="L180" s="13">
        <v>20.7</v>
      </c>
      <c r="M180" s="13">
        <v>21.7</v>
      </c>
      <c r="N180" s="9" t="s">
        <v>510</v>
      </c>
      <c r="O180" s="10">
        <f t="shared" si="8"/>
        <v>20.7</v>
      </c>
    </row>
    <row r="181" spans="1:253">
      <c r="A181" s="9" t="s">
        <v>539</v>
      </c>
      <c r="B181" s="9" t="s">
        <v>540</v>
      </c>
      <c r="C181" s="9" t="s">
        <v>136</v>
      </c>
      <c r="D181" s="9" t="s">
        <v>121</v>
      </c>
      <c r="E181" s="9" t="s">
        <v>142</v>
      </c>
      <c r="G181" s="9" t="s">
        <v>508</v>
      </c>
      <c r="H181" s="9" t="s">
        <v>125</v>
      </c>
      <c r="I181" s="9" t="s">
        <v>538</v>
      </c>
      <c r="L181" s="13">
        <v>20.5</v>
      </c>
      <c r="M181" s="13">
        <v>21.7</v>
      </c>
      <c r="N181" s="9" t="s">
        <v>510</v>
      </c>
      <c r="O181" s="10">
        <f t="shared" si="8"/>
        <v>20.5</v>
      </c>
    </row>
    <row r="182" spans="1:253">
      <c r="A182" s="9" t="s">
        <v>541</v>
      </c>
      <c r="B182" s="9" t="s">
        <v>542</v>
      </c>
      <c r="C182" s="9" t="s">
        <v>136</v>
      </c>
      <c r="D182" s="9" t="s">
        <v>121</v>
      </c>
      <c r="E182" s="11" t="s">
        <v>543</v>
      </c>
      <c r="G182" s="9" t="s">
        <v>508</v>
      </c>
      <c r="H182" s="9" t="s">
        <v>125</v>
      </c>
      <c r="I182" s="9" t="s">
        <v>538</v>
      </c>
      <c r="L182" s="13">
        <v>21.3</v>
      </c>
      <c r="M182" s="13">
        <v>21.7</v>
      </c>
      <c r="N182" s="9" t="s">
        <v>510</v>
      </c>
      <c r="O182" s="10">
        <f t="shared" si="8"/>
        <v>21.3</v>
      </c>
    </row>
    <row r="183" spans="1:253">
      <c r="A183" s="9" t="s">
        <v>544</v>
      </c>
      <c r="B183" s="9" t="s">
        <v>545</v>
      </c>
      <c r="C183" s="9" t="s">
        <v>366</v>
      </c>
      <c r="D183" s="9" t="s">
        <v>513</v>
      </c>
      <c r="E183" s="9" t="s">
        <v>142</v>
      </c>
      <c r="G183" s="9" t="s">
        <v>508</v>
      </c>
      <c r="H183" s="9" t="s">
        <v>125</v>
      </c>
      <c r="I183" s="9" t="s">
        <v>538</v>
      </c>
      <c r="L183" s="13">
        <v>21.6</v>
      </c>
      <c r="M183" s="13">
        <v>21.7</v>
      </c>
      <c r="N183" s="9" t="s">
        <v>510</v>
      </c>
      <c r="O183" s="10">
        <f t="shared" si="8"/>
        <v>21.6</v>
      </c>
    </row>
    <row r="184" spans="1:253">
      <c r="L184" s="13"/>
      <c r="M184" s="13"/>
    </row>
    <row r="185" spans="1:253">
      <c r="A185" s="9" t="s">
        <v>546</v>
      </c>
      <c r="B185" s="9" t="s">
        <v>547</v>
      </c>
      <c r="C185" s="9" t="s">
        <v>366</v>
      </c>
      <c r="D185" s="9" t="s">
        <v>121</v>
      </c>
      <c r="E185" s="9" t="s">
        <v>142</v>
      </c>
      <c r="G185" s="9" t="s">
        <v>508</v>
      </c>
      <c r="H185" s="9" t="s">
        <v>125</v>
      </c>
      <c r="I185" s="9" t="s">
        <v>548</v>
      </c>
      <c r="L185" s="13">
        <v>19.8</v>
      </c>
      <c r="M185" s="13">
        <v>21.7</v>
      </c>
      <c r="N185" s="9" t="s">
        <v>510</v>
      </c>
      <c r="O185" s="10">
        <f>L185-(M185-21.7)</f>
        <v>19.8</v>
      </c>
      <c r="P185" s="10">
        <f>AVERAGE(O185:O188)</f>
        <v>20.725000000000001</v>
      </c>
      <c r="Q185" s="10">
        <f>STDEV(O185:O188)</f>
        <v>0.63966136874651613</v>
      </c>
      <c r="R185" s="10">
        <v>131.15</v>
      </c>
      <c r="S185" s="10">
        <v>1.75</v>
      </c>
      <c r="T185" s="10">
        <f>117.4-4.5*(P185-$W$1)</f>
        <v>19.637500000000003</v>
      </c>
      <c r="U185" s="10">
        <f>4.5*Q185</f>
        <v>2.8784761593593227</v>
      </c>
    </row>
    <row r="186" spans="1:253">
      <c r="A186" s="9" t="s">
        <v>549</v>
      </c>
      <c r="B186" s="9" t="s">
        <v>550</v>
      </c>
      <c r="C186" s="9" t="s">
        <v>136</v>
      </c>
      <c r="D186" s="9" t="s">
        <v>121</v>
      </c>
      <c r="E186" s="11" t="s">
        <v>551</v>
      </c>
      <c r="G186" s="9" t="s">
        <v>508</v>
      </c>
      <c r="H186" s="9" t="s">
        <v>125</v>
      </c>
      <c r="I186" s="9" t="s">
        <v>548</v>
      </c>
      <c r="L186" s="13">
        <v>21.2</v>
      </c>
      <c r="M186" s="13">
        <v>21.7</v>
      </c>
      <c r="N186" s="9" t="s">
        <v>510</v>
      </c>
      <c r="O186" s="10">
        <f>L186-(M186-21.7)</f>
        <v>21.2</v>
      </c>
    </row>
    <row r="187" spans="1:253">
      <c r="A187" s="9" t="s">
        <v>552</v>
      </c>
      <c r="B187" s="9" t="s">
        <v>553</v>
      </c>
      <c r="C187" s="9" t="s">
        <v>136</v>
      </c>
      <c r="D187" s="9" t="s">
        <v>513</v>
      </c>
      <c r="E187" s="9" t="s">
        <v>142</v>
      </c>
      <c r="G187" s="9" t="s">
        <v>508</v>
      </c>
      <c r="H187" s="9" t="s">
        <v>125</v>
      </c>
      <c r="I187" s="9" t="s">
        <v>548</v>
      </c>
      <c r="L187" s="13">
        <v>20.8</v>
      </c>
      <c r="M187" s="13">
        <v>21.7</v>
      </c>
      <c r="N187" s="9" t="s">
        <v>510</v>
      </c>
      <c r="O187" s="10">
        <f>L187-(M187-21.7)</f>
        <v>20.8</v>
      </c>
    </row>
    <row r="188" spans="1:253">
      <c r="A188" s="9" t="s">
        <v>554</v>
      </c>
      <c r="B188" s="9" t="s">
        <v>555</v>
      </c>
      <c r="C188" s="9" t="s">
        <v>136</v>
      </c>
      <c r="D188" s="9" t="s">
        <v>121</v>
      </c>
      <c r="E188" s="9" t="s">
        <v>142</v>
      </c>
      <c r="G188" s="9" t="s">
        <v>508</v>
      </c>
      <c r="H188" s="9" t="s">
        <v>125</v>
      </c>
      <c r="I188" s="9" t="s">
        <v>548</v>
      </c>
      <c r="L188" s="13">
        <v>21.1</v>
      </c>
      <c r="M188" s="13">
        <v>21.7</v>
      </c>
      <c r="N188" s="9" t="s">
        <v>510</v>
      </c>
      <c r="O188" s="10">
        <f>L188-(M188-21.7)</f>
        <v>21.1</v>
      </c>
    </row>
    <row r="189" spans="1:253">
      <c r="L189" s="13"/>
      <c r="M189" s="13"/>
    </row>
    <row r="190" spans="1:253">
      <c r="A190" s="9" t="s">
        <v>556</v>
      </c>
      <c r="B190" s="9" t="s">
        <v>557</v>
      </c>
      <c r="C190" s="9" t="s">
        <v>136</v>
      </c>
      <c r="D190" s="9" t="s">
        <v>513</v>
      </c>
      <c r="E190" s="9" t="s">
        <v>142</v>
      </c>
      <c r="G190" s="9" t="s">
        <v>508</v>
      </c>
      <c r="H190" s="9" t="s">
        <v>125</v>
      </c>
      <c r="I190" s="9" t="s">
        <v>558</v>
      </c>
      <c r="L190" s="13">
        <v>20.3</v>
      </c>
      <c r="M190" s="13">
        <v>21.7</v>
      </c>
      <c r="N190" s="9" t="s">
        <v>510</v>
      </c>
      <c r="O190" s="10">
        <f>L190-(M190-21.7)</f>
        <v>20.3</v>
      </c>
      <c r="P190" s="10">
        <f>O190</f>
        <v>20.3</v>
      </c>
      <c r="Q190" s="10">
        <v>0.2</v>
      </c>
      <c r="R190" s="10">
        <v>127.2</v>
      </c>
      <c r="S190" s="10">
        <v>2.2000000000000028</v>
      </c>
      <c r="T190" s="10">
        <f>117.4-4.5*(P190-$W$1)</f>
        <v>21.549999999999997</v>
      </c>
      <c r="U190" s="10">
        <f>4.5*Q190</f>
        <v>0.9</v>
      </c>
    </row>
    <row r="191" spans="1:25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</row>
    <row r="192" spans="1:253">
      <c r="A192" s="9" t="s">
        <v>559</v>
      </c>
      <c r="B192" s="9" t="s">
        <v>560</v>
      </c>
      <c r="C192" s="9" t="s">
        <v>366</v>
      </c>
      <c r="D192" s="9" t="s">
        <v>121</v>
      </c>
      <c r="E192" s="9" t="s">
        <v>142</v>
      </c>
      <c r="G192" s="9" t="s">
        <v>508</v>
      </c>
      <c r="H192" s="9" t="s">
        <v>125</v>
      </c>
      <c r="I192" s="9" t="s">
        <v>561</v>
      </c>
      <c r="L192" s="13">
        <v>19.7</v>
      </c>
      <c r="M192" s="13">
        <v>21.7</v>
      </c>
      <c r="N192" s="9" t="s">
        <v>510</v>
      </c>
      <c r="O192" s="10">
        <f t="shared" ref="O192:O202" si="9">L192-(M192-21.7)</f>
        <v>19.7</v>
      </c>
      <c r="P192" s="10">
        <f>AVERAGE(O192:O202)</f>
        <v>20.477272727272723</v>
      </c>
      <c r="Q192" s="10">
        <f>STDEV(O192:O202)</f>
        <v>0.59133900444822518</v>
      </c>
      <c r="R192" s="10">
        <v>119</v>
      </c>
      <c r="S192" s="10">
        <v>6</v>
      </c>
      <c r="T192" s="10">
        <f>117.4-4.5*(P192-$W$1)</f>
        <v>20.752272727272754</v>
      </c>
      <c r="U192" s="10">
        <f>4.5*Q192</f>
        <v>2.6610255200170134</v>
      </c>
    </row>
    <row r="193" spans="1:253">
      <c r="A193" s="9" t="s">
        <v>246</v>
      </c>
      <c r="B193" s="9" t="s">
        <v>562</v>
      </c>
      <c r="C193" s="9" t="s">
        <v>136</v>
      </c>
      <c r="D193" s="9" t="s">
        <v>121</v>
      </c>
      <c r="E193" s="11" t="s">
        <v>209</v>
      </c>
      <c r="G193" s="9" t="s">
        <v>508</v>
      </c>
      <c r="H193" s="9" t="s">
        <v>125</v>
      </c>
      <c r="I193" s="9" t="s">
        <v>563</v>
      </c>
      <c r="L193" s="13">
        <v>21.8</v>
      </c>
      <c r="M193" s="13">
        <v>21.7</v>
      </c>
      <c r="N193" s="9" t="s">
        <v>510</v>
      </c>
      <c r="O193" s="10">
        <f t="shared" si="9"/>
        <v>21.8</v>
      </c>
      <c r="R193"/>
      <c r="S193"/>
    </row>
    <row r="194" spans="1:253">
      <c r="A194" s="9" t="s">
        <v>564</v>
      </c>
      <c r="B194" s="9" t="s">
        <v>565</v>
      </c>
      <c r="C194" s="9" t="s">
        <v>136</v>
      </c>
      <c r="D194" s="9" t="s">
        <v>121</v>
      </c>
      <c r="E194" s="9" t="s">
        <v>142</v>
      </c>
      <c r="G194" s="9" t="s">
        <v>508</v>
      </c>
      <c r="H194" s="9" t="s">
        <v>125</v>
      </c>
      <c r="I194" s="9" t="s">
        <v>566</v>
      </c>
      <c r="L194" s="13">
        <v>20.9</v>
      </c>
      <c r="M194" s="13">
        <v>21.7</v>
      </c>
      <c r="N194" s="9" t="s">
        <v>510</v>
      </c>
      <c r="O194" s="10">
        <f t="shared" si="9"/>
        <v>20.9</v>
      </c>
    </row>
    <row r="195" spans="1:253">
      <c r="A195" s="9" t="s">
        <v>567</v>
      </c>
      <c r="B195" s="9" t="s">
        <v>568</v>
      </c>
      <c r="C195" s="9" t="s">
        <v>136</v>
      </c>
      <c r="D195" s="9" t="s">
        <v>513</v>
      </c>
      <c r="E195" s="9" t="s">
        <v>142</v>
      </c>
      <c r="G195" s="9" t="s">
        <v>508</v>
      </c>
      <c r="H195" s="9" t="s">
        <v>125</v>
      </c>
      <c r="I195" s="9" t="s">
        <v>569</v>
      </c>
      <c r="L195" s="13">
        <v>20.9</v>
      </c>
      <c r="M195" s="13">
        <v>21.7</v>
      </c>
      <c r="N195" s="9" t="s">
        <v>510</v>
      </c>
      <c r="O195" s="10">
        <f t="shared" si="9"/>
        <v>20.9</v>
      </c>
    </row>
    <row r="196" spans="1:253">
      <c r="A196" s="9" t="s">
        <v>570</v>
      </c>
      <c r="B196" s="9" t="s">
        <v>571</v>
      </c>
      <c r="C196" s="9" t="s">
        <v>136</v>
      </c>
      <c r="D196" s="9" t="s">
        <v>513</v>
      </c>
      <c r="E196" s="9" t="s">
        <v>142</v>
      </c>
      <c r="G196" s="9" t="s">
        <v>508</v>
      </c>
      <c r="H196" s="9" t="s">
        <v>125</v>
      </c>
      <c r="I196" s="9" t="s">
        <v>572</v>
      </c>
      <c r="L196" s="13">
        <v>19.8</v>
      </c>
      <c r="M196" s="13">
        <v>21.7</v>
      </c>
      <c r="N196" s="9" t="s">
        <v>510</v>
      </c>
      <c r="O196" s="10">
        <f t="shared" si="9"/>
        <v>19.8</v>
      </c>
    </row>
    <row r="197" spans="1:253">
      <c r="A197" s="9" t="s">
        <v>573</v>
      </c>
      <c r="B197" s="9" t="s">
        <v>574</v>
      </c>
      <c r="C197" s="9" t="s">
        <v>136</v>
      </c>
      <c r="D197" s="9" t="s">
        <v>121</v>
      </c>
      <c r="E197" s="11" t="s">
        <v>575</v>
      </c>
      <c r="G197" s="9" t="s">
        <v>508</v>
      </c>
      <c r="H197" s="9" t="s">
        <v>125</v>
      </c>
      <c r="I197" s="9" t="s">
        <v>572</v>
      </c>
      <c r="L197" s="13">
        <v>20.100000000000001</v>
      </c>
      <c r="M197" s="13">
        <v>21.7</v>
      </c>
      <c r="N197" s="9" t="s">
        <v>510</v>
      </c>
      <c r="O197" s="10">
        <f t="shared" si="9"/>
        <v>20.100000000000001</v>
      </c>
    </row>
    <row r="198" spans="1:253">
      <c r="A198" s="9" t="s">
        <v>576</v>
      </c>
      <c r="B198" s="9" t="s">
        <v>574</v>
      </c>
      <c r="C198" s="9" t="s">
        <v>136</v>
      </c>
      <c r="D198" s="9" t="s">
        <v>513</v>
      </c>
      <c r="E198" s="11" t="s">
        <v>220</v>
      </c>
      <c r="G198" s="9" t="s">
        <v>508</v>
      </c>
      <c r="H198" s="9" t="s">
        <v>125</v>
      </c>
      <c r="I198" s="9" t="s">
        <v>572</v>
      </c>
      <c r="L198" s="13">
        <v>20.7</v>
      </c>
      <c r="M198" s="13">
        <v>21.7</v>
      </c>
      <c r="N198" s="9" t="s">
        <v>510</v>
      </c>
      <c r="O198" s="10">
        <f t="shared" si="9"/>
        <v>20.7</v>
      </c>
    </row>
    <row r="199" spans="1:253">
      <c r="A199" s="9" t="s">
        <v>577</v>
      </c>
      <c r="B199" s="9" t="s">
        <v>578</v>
      </c>
      <c r="C199" s="9" t="s">
        <v>136</v>
      </c>
      <c r="D199" s="9" t="s">
        <v>121</v>
      </c>
      <c r="E199" s="9" t="s">
        <v>142</v>
      </c>
      <c r="G199" s="9" t="s">
        <v>508</v>
      </c>
      <c r="H199" s="9" t="s">
        <v>125</v>
      </c>
      <c r="I199" s="9" t="s">
        <v>579</v>
      </c>
      <c r="L199" s="13">
        <v>20.5</v>
      </c>
      <c r="M199" s="13">
        <v>21.7</v>
      </c>
      <c r="N199" s="9" t="s">
        <v>510</v>
      </c>
      <c r="O199" s="10">
        <f t="shared" si="9"/>
        <v>20.5</v>
      </c>
    </row>
    <row r="200" spans="1:253">
      <c r="A200" s="9" t="s">
        <v>580</v>
      </c>
      <c r="B200" s="9" t="s">
        <v>581</v>
      </c>
      <c r="C200" s="9" t="s">
        <v>136</v>
      </c>
      <c r="D200" s="9" t="s">
        <v>513</v>
      </c>
      <c r="E200" s="11" t="s">
        <v>582</v>
      </c>
      <c r="G200" s="9" t="s">
        <v>508</v>
      </c>
      <c r="H200" s="9" t="s">
        <v>125</v>
      </c>
      <c r="I200" s="9" t="s">
        <v>579</v>
      </c>
      <c r="L200" s="13">
        <v>20.399999999999999</v>
      </c>
      <c r="M200" s="13">
        <v>21.7</v>
      </c>
      <c r="N200" s="9" t="s">
        <v>510</v>
      </c>
      <c r="O200" s="10">
        <f t="shared" si="9"/>
        <v>20.399999999999999</v>
      </c>
    </row>
    <row r="201" spans="1:253">
      <c r="B201" s="9" t="s">
        <v>583</v>
      </c>
      <c r="C201" s="9" t="s">
        <v>243</v>
      </c>
      <c r="D201" s="9" t="s">
        <v>132</v>
      </c>
      <c r="E201" s="11" t="s">
        <v>584</v>
      </c>
      <c r="F201"/>
      <c r="G201"/>
      <c r="H201"/>
      <c r="I201" s="9" t="s">
        <v>585</v>
      </c>
      <c r="J201"/>
      <c r="L201" s="9">
        <v>20.2</v>
      </c>
      <c r="M201" s="13">
        <v>21.7</v>
      </c>
      <c r="N201" s="9" t="s">
        <v>139</v>
      </c>
      <c r="O201" s="10">
        <f t="shared" si="9"/>
        <v>20.2</v>
      </c>
    </row>
    <row r="202" spans="1:253">
      <c r="B202" s="9" t="s">
        <v>583</v>
      </c>
      <c r="C202" s="9" t="s">
        <v>243</v>
      </c>
      <c r="D202" s="9" t="s">
        <v>132</v>
      </c>
      <c r="E202" s="11" t="s">
        <v>584</v>
      </c>
      <c r="F202"/>
      <c r="G202"/>
      <c r="H202"/>
      <c r="I202" s="9" t="s">
        <v>585</v>
      </c>
      <c r="J202"/>
      <c r="L202" s="9">
        <v>20.25</v>
      </c>
      <c r="M202" s="13">
        <v>21.7</v>
      </c>
      <c r="N202" s="9" t="s">
        <v>139</v>
      </c>
      <c r="O202" s="10">
        <f t="shared" si="9"/>
        <v>20.25</v>
      </c>
    </row>
    <row r="203" spans="1:25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</row>
    <row r="204" spans="1:253">
      <c r="A204" s="9" t="s">
        <v>586</v>
      </c>
      <c r="B204" s="9" t="s">
        <v>587</v>
      </c>
      <c r="C204" s="9" t="s">
        <v>136</v>
      </c>
      <c r="D204" s="9" t="s">
        <v>121</v>
      </c>
      <c r="E204" s="11" t="s">
        <v>575</v>
      </c>
      <c r="G204" s="9" t="s">
        <v>508</v>
      </c>
      <c r="H204" s="9" t="s">
        <v>125</v>
      </c>
      <c r="I204" s="9" t="s">
        <v>588</v>
      </c>
      <c r="L204" s="13">
        <v>20.100000000000001</v>
      </c>
      <c r="M204" s="13">
        <v>21.7</v>
      </c>
      <c r="N204" s="9" t="s">
        <v>510</v>
      </c>
      <c r="O204" s="10">
        <f t="shared" ref="O204:O211" si="10">L204-(M204-21.7)</f>
        <v>20.100000000000001</v>
      </c>
      <c r="P204" s="10">
        <f>AVERAGE(O204:O211)</f>
        <v>19.74625</v>
      </c>
      <c r="Q204" s="10">
        <f>STDEV(O204:O211)</f>
        <v>0.73715548854072388</v>
      </c>
      <c r="R204" s="10">
        <v>106.75</v>
      </c>
      <c r="S204" s="10">
        <v>6.25</v>
      </c>
      <c r="T204" s="10">
        <f>117.4-4.5*(P204-$W$1)</f>
        <v>24.041875000000005</v>
      </c>
      <c r="U204" s="10">
        <f>4.5*Q204</f>
        <v>3.3171996984332575</v>
      </c>
    </row>
    <row r="205" spans="1:253">
      <c r="A205" s="9" t="s">
        <v>589</v>
      </c>
      <c r="B205" s="9" t="s">
        <v>590</v>
      </c>
      <c r="C205" s="9" t="s">
        <v>136</v>
      </c>
      <c r="D205" s="9" t="s">
        <v>121</v>
      </c>
      <c r="E205" s="9" t="s">
        <v>393</v>
      </c>
      <c r="G205" s="9" t="s">
        <v>508</v>
      </c>
      <c r="H205" s="9" t="s">
        <v>125</v>
      </c>
      <c r="I205" s="9" t="s">
        <v>588</v>
      </c>
      <c r="L205" s="13">
        <v>19.670000000000002</v>
      </c>
      <c r="M205" s="13">
        <v>21.7</v>
      </c>
      <c r="N205" s="9" t="s">
        <v>510</v>
      </c>
      <c r="O205" s="10">
        <f t="shared" si="10"/>
        <v>19.670000000000002</v>
      </c>
      <c r="R205"/>
      <c r="S205"/>
    </row>
    <row r="206" spans="1:253">
      <c r="A206" s="9" t="s">
        <v>591</v>
      </c>
      <c r="B206" s="9" t="s">
        <v>592</v>
      </c>
      <c r="C206" s="9" t="s">
        <v>136</v>
      </c>
      <c r="D206" s="9" t="s">
        <v>121</v>
      </c>
      <c r="E206" s="9" t="s">
        <v>142</v>
      </c>
      <c r="G206" s="9" t="s">
        <v>508</v>
      </c>
      <c r="H206" s="9" t="s">
        <v>125</v>
      </c>
      <c r="I206" s="9" t="s">
        <v>588</v>
      </c>
      <c r="L206" s="13">
        <v>20.399999999999999</v>
      </c>
      <c r="M206" s="13">
        <v>21.7</v>
      </c>
      <c r="N206" s="9" t="s">
        <v>510</v>
      </c>
      <c r="O206" s="10">
        <f t="shared" si="10"/>
        <v>20.399999999999999</v>
      </c>
    </row>
    <row r="207" spans="1:253">
      <c r="A207" s="9" t="s">
        <v>593</v>
      </c>
      <c r="B207" s="9" t="s">
        <v>594</v>
      </c>
      <c r="C207" s="9" t="s">
        <v>136</v>
      </c>
      <c r="D207" s="9" t="s">
        <v>513</v>
      </c>
      <c r="E207" s="11" t="s">
        <v>350</v>
      </c>
      <c r="G207" s="9" t="s">
        <v>508</v>
      </c>
      <c r="H207" s="9" t="s">
        <v>125</v>
      </c>
      <c r="I207" s="9" t="s">
        <v>595</v>
      </c>
      <c r="L207" s="13">
        <v>20.3</v>
      </c>
      <c r="M207" s="13">
        <v>21.7</v>
      </c>
      <c r="N207" s="9" t="s">
        <v>510</v>
      </c>
      <c r="O207" s="10">
        <f t="shared" si="10"/>
        <v>20.3</v>
      </c>
    </row>
    <row r="208" spans="1:253">
      <c r="A208" s="9" t="s">
        <v>596</v>
      </c>
      <c r="B208" s="9" t="s">
        <v>597</v>
      </c>
      <c r="C208" s="9" t="s">
        <v>136</v>
      </c>
      <c r="D208" s="9" t="s">
        <v>121</v>
      </c>
      <c r="E208" s="9" t="s">
        <v>393</v>
      </c>
      <c r="G208" s="9" t="s">
        <v>508</v>
      </c>
      <c r="H208" s="9" t="s">
        <v>125</v>
      </c>
      <c r="I208" s="9" t="s">
        <v>595</v>
      </c>
      <c r="L208" s="13">
        <v>20.399999999999999</v>
      </c>
      <c r="M208" s="13">
        <v>21.7</v>
      </c>
      <c r="N208" s="9" t="s">
        <v>510</v>
      </c>
      <c r="O208" s="10">
        <f t="shared" si="10"/>
        <v>20.399999999999999</v>
      </c>
    </row>
    <row r="209" spans="1:253">
      <c r="A209" s="9" t="s">
        <v>598</v>
      </c>
      <c r="B209" s="9" t="s">
        <v>599</v>
      </c>
      <c r="C209" s="9" t="s">
        <v>136</v>
      </c>
      <c r="D209" s="9" t="s">
        <v>121</v>
      </c>
      <c r="E209" s="9" t="s">
        <v>142</v>
      </c>
      <c r="G209" s="9" t="s">
        <v>508</v>
      </c>
      <c r="H209" s="9" t="s">
        <v>125</v>
      </c>
      <c r="I209" s="9" t="s">
        <v>585</v>
      </c>
      <c r="L209" s="13">
        <v>19.100000000000001</v>
      </c>
      <c r="M209" s="13">
        <v>21.7</v>
      </c>
      <c r="N209" s="9" t="s">
        <v>510</v>
      </c>
      <c r="O209" s="10">
        <f t="shared" si="10"/>
        <v>19.100000000000001</v>
      </c>
    </row>
    <row r="210" spans="1:253">
      <c r="A210" s="9" t="s">
        <v>600</v>
      </c>
      <c r="B210" s="9" t="s">
        <v>601</v>
      </c>
      <c r="C210" s="9" t="s">
        <v>136</v>
      </c>
      <c r="D210" s="9" t="s">
        <v>121</v>
      </c>
      <c r="E210" s="9" t="s">
        <v>142</v>
      </c>
      <c r="G210" s="9" t="s">
        <v>508</v>
      </c>
      <c r="H210" s="9" t="s">
        <v>125</v>
      </c>
      <c r="I210" s="9" t="s">
        <v>585</v>
      </c>
      <c r="L210" s="13">
        <v>18.3</v>
      </c>
      <c r="M210" s="13">
        <v>21.7</v>
      </c>
      <c r="N210" s="9" t="s">
        <v>510</v>
      </c>
      <c r="O210" s="10">
        <f t="shared" si="10"/>
        <v>18.3</v>
      </c>
    </row>
    <row r="211" spans="1:253">
      <c r="A211" s="9" t="s">
        <v>602</v>
      </c>
      <c r="B211" s="9" t="s">
        <v>603</v>
      </c>
      <c r="C211" s="9" t="s">
        <v>136</v>
      </c>
      <c r="D211" s="9" t="s">
        <v>121</v>
      </c>
      <c r="E211" s="9" t="s">
        <v>142</v>
      </c>
      <c r="G211" s="9" t="s">
        <v>508</v>
      </c>
      <c r="H211" s="9" t="s">
        <v>125</v>
      </c>
      <c r="I211" s="9" t="s">
        <v>585</v>
      </c>
      <c r="L211" s="13">
        <v>19.7</v>
      </c>
      <c r="M211" s="13">
        <v>21.7</v>
      </c>
      <c r="N211" s="9" t="s">
        <v>510</v>
      </c>
      <c r="O211" s="10">
        <f t="shared" si="10"/>
        <v>19.7</v>
      </c>
    </row>
    <row r="212" spans="1:25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</row>
    <row r="213" spans="1:253">
      <c r="A213" s="9" t="s">
        <v>604</v>
      </c>
      <c r="B213" s="9" t="s">
        <v>605</v>
      </c>
      <c r="C213" s="9" t="s">
        <v>136</v>
      </c>
      <c r="D213" s="9" t="s">
        <v>121</v>
      </c>
      <c r="E213" s="11" t="s">
        <v>606</v>
      </c>
      <c r="G213" s="9" t="s">
        <v>508</v>
      </c>
      <c r="H213" s="9" t="s">
        <v>354</v>
      </c>
      <c r="I213" s="9" t="s">
        <v>607</v>
      </c>
      <c r="L213" s="13">
        <v>18.600000000000001</v>
      </c>
      <c r="M213" s="13">
        <v>21.7</v>
      </c>
      <c r="N213" s="9" t="s">
        <v>510</v>
      </c>
      <c r="O213" s="10">
        <f>L213-(M213-21.7)</f>
        <v>18.600000000000001</v>
      </c>
      <c r="P213" s="10">
        <f>AVERAGE(O213:O218)</f>
        <v>19.099999999999998</v>
      </c>
      <c r="Q213" s="10">
        <f>STDEV(O213:O218)</f>
        <v>1.1171392035015157</v>
      </c>
      <c r="R213" s="10">
        <v>97.2</v>
      </c>
      <c r="S213" s="10">
        <v>3.2999999999999972</v>
      </c>
      <c r="T213" s="10">
        <f>117.4-4.5*(P213-$W$1)</f>
        <v>26.950000000000017</v>
      </c>
      <c r="U213" s="10">
        <f>4.5*Q213</f>
        <v>5.027126415756821</v>
      </c>
    </row>
    <row r="214" spans="1:253">
      <c r="A214" s="9" t="s">
        <v>608</v>
      </c>
      <c r="B214" s="9" t="s">
        <v>609</v>
      </c>
      <c r="C214" s="9" t="s">
        <v>136</v>
      </c>
      <c r="D214" s="9" t="s">
        <v>121</v>
      </c>
      <c r="E214" s="9" t="s">
        <v>142</v>
      </c>
      <c r="G214" s="9" t="s">
        <v>508</v>
      </c>
      <c r="H214" s="9" t="s">
        <v>354</v>
      </c>
      <c r="I214" s="9" t="s">
        <v>607</v>
      </c>
      <c r="L214" s="13">
        <v>19</v>
      </c>
      <c r="M214" s="13">
        <v>21.7</v>
      </c>
      <c r="N214" s="9" t="s">
        <v>510</v>
      </c>
      <c r="O214" s="10">
        <f>L214-(M214-21.7)</f>
        <v>19</v>
      </c>
      <c r="R214"/>
      <c r="S214"/>
    </row>
    <row r="215" spans="1:253">
      <c r="A215" s="9" t="s">
        <v>610</v>
      </c>
      <c r="B215" s="9" t="s">
        <v>611</v>
      </c>
      <c r="C215" s="9" t="s">
        <v>136</v>
      </c>
      <c r="D215" s="9" t="s">
        <v>513</v>
      </c>
      <c r="E215" s="9" t="s">
        <v>142</v>
      </c>
      <c r="G215" s="9" t="s">
        <v>508</v>
      </c>
      <c r="H215" s="9" t="s">
        <v>354</v>
      </c>
      <c r="I215" s="9" t="s">
        <v>607</v>
      </c>
      <c r="L215" s="13">
        <v>20.8</v>
      </c>
      <c r="M215" s="13">
        <v>21.7</v>
      </c>
      <c r="N215" s="9" t="s">
        <v>510</v>
      </c>
      <c r="O215" s="10">
        <f>L215-(M215-21.7)</f>
        <v>20.8</v>
      </c>
    </row>
    <row r="216" spans="1:253">
      <c r="A216" s="9" t="s">
        <v>612</v>
      </c>
      <c r="B216" s="9" t="s">
        <v>613</v>
      </c>
      <c r="C216" s="9" t="s">
        <v>136</v>
      </c>
      <c r="D216" s="9" t="s">
        <v>513</v>
      </c>
      <c r="E216" s="11" t="s">
        <v>614</v>
      </c>
      <c r="G216" s="9" t="s">
        <v>508</v>
      </c>
      <c r="H216" s="9" t="s">
        <v>354</v>
      </c>
      <c r="I216" s="9" t="s">
        <v>615</v>
      </c>
      <c r="L216" s="13">
        <v>19.5</v>
      </c>
      <c r="M216" s="13">
        <v>21.7</v>
      </c>
      <c r="N216" s="9" t="s">
        <v>510</v>
      </c>
      <c r="O216" s="10">
        <f>L216-(M216-21.7)</f>
        <v>19.5</v>
      </c>
    </row>
    <row r="217" spans="1:253">
      <c r="A217" s="9" t="s">
        <v>331</v>
      </c>
      <c r="B217" s="9" t="s">
        <v>616</v>
      </c>
      <c r="C217" s="9" t="s">
        <v>136</v>
      </c>
      <c r="D217" s="9" t="s">
        <v>513</v>
      </c>
      <c r="E217" s="11" t="s">
        <v>617</v>
      </c>
      <c r="G217" s="9" t="s">
        <v>508</v>
      </c>
      <c r="H217" s="9" t="s">
        <v>354</v>
      </c>
      <c r="I217" s="9" t="s">
        <v>615</v>
      </c>
      <c r="L217" s="13">
        <v>19.3</v>
      </c>
      <c r="M217" s="13">
        <v>21.7</v>
      </c>
      <c r="N217" s="9" t="s">
        <v>510</v>
      </c>
      <c r="O217" s="10">
        <f>L217-(M217-21.7)</f>
        <v>19.3</v>
      </c>
    </row>
    <row r="218" spans="1:253">
      <c r="A218" s="9">
        <v>7</v>
      </c>
      <c r="B218" s="10"/>
      <c r="C218" s="9" t="s">
        <v>618</v>
      </c>
      <c r="D218" s="10" t="s">
        <v>619</v>
      </c>
      <c r="E218" s="9" t="s">
        <v>620</v>
      </c>
      <c r="F218" s="10"/>
      <c r="G218" s="9" t="s">
        <v>508</v>
      </c>
      <c r="H218" s="9" t="s">
        <v>354</v>
      </c>
      <c r="I218" s="9" t="s">
        <v>615</v>
      </c>
      <c r="L218" s="9">
        <v>17.399999999999999</v>
      </c>
      <c r="N218" s="9" t="s">
        <v>621</v>
      </c>
      <c r="O218" s="10">
        <f>L218</f>
        <v>17.399999999999999</v>
      </c>
    </row>
    <row r="219" spans="1:25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</row>
    <row r="220" spans="1:253">
      <c r="A220" s="9" t="s">
        <v>622</v>
      </c>
      <c r="B220" s="9" t="s">
        <v>623</v>
      </c>
      <c r="C220" s="9" t="s">
        <v>624</v>
      </c>
      <c r="D220" s="9" t="s">
        <v>513</v>
      </c>
      <c r="E220" s="9" t="s">
        <v>625</v>
      </c>
      <c r="G220" s="9" t="s">
        <v>508</v>
      </c>
      <c r="H220" s="9" t="s">
        <v>354</v>
      </c>
      <c r="I220" s="9" t="s">
        <v>626</v>
      </c>
      <c r="L220" s="13">
        <v>17.2</v>
      </c>
      <c r="M220" s="13">
        <v>21.7</v>
      </c>
      <c r="N220" s="9" t="s">
        <v>510</v>
      </c>
      <c r="O220" s="10">
        <f>L220-(M220-21.7)</f>
        <v>17.2</v>
      </c>
      <c r="P220" s="10">
        <f>AVERAGE(O220:O223)</f>
        <v>17.925000000000001</v>
      </c>
      <c r="Q220" s="10">
        <f>STDEV(O220:O223)</f>
        <v>0.99121138007995113</v>
      </c>
      <c r="R220" s="10">
        <v>91.85</v>
      </c>
      <c r="S220" s="10">
        <v>2.0500000000000043</v>
      </c>
      <c r="T220" s="10">
        <f>117.4-4.5*(P220-$W$1)</f>
        <v>32.237499999999997</v>
      </c>
      <c r="U220" s="10">
        <f>4.5*Q220</f>
        <v>4.4604512103597802</v>
      </c>
    </row>
    <row r="221" spans="1:253">
      <c r="A221" s="9">
        <v>8</v>
      </c>
      <c r="B221" s="10"/>
      <c r="C221" s="9" t="s">
        <v>618</v>
      </c>
      <c r="D221" s="10" t="s">
        <v>132</v>
      </c>
      <c r="E221" s="9" t="s">
        <v>627</v>
      </c>
      <c r="F221" s="10"/>
      <c r="G221" s="9" t="s">
        <v>508</v>
      </c>
      <c r="I221" s="9" t="s">
        <v>626</v>
      </c>
      <c r="L221" s="9">
        <v>17.2</v>
      </c>
      <c r="N221" s="9" t="s">
        <v>621</v>
      </c>
      <c r="O221" s="10">
        <f>L221</f>
        <v>17.2</v>
      </c>
    </row>
    <row r="222" spans="1:253">
      <c r="A222" s="9">
        <v>111</v>
      </c>
      <c r="B222" s="9" t="s">
        <v>628</v>
      </c>
      <c r="C222" s="16" t="s">
        <v>629</v>
      </c>
      <c r="D222" s="10"/>
      <c r="E222" s="11" t="s">
        <v>630</v>
      </c>
      <c r="F222" s="10"/>
      <c r="G222" s="9" t="s">
        <v>508</v>
      </c>
      <c r="I222" s="9" t="s">
        <v>631</v>
      </c>
      <c r="L222" s="9">
        <v>18</v>
      </c>
      <c r="N222" s="9" t="s">
        <v>632</v>
      </c>
      <c r="O222" s="10">
        <f>L222</f>
        <v>18</v>
      </c>
    </row>
    <row r="223" spans="1:253">
      <c r="A223" s="9">
        <v>112</v>
      </c>
      <c r="B223" s="9" t="s">
        <v>628</v>
      </c>
      <c r="C223" s="16" t="s">
        <v>629</v>
      </c>
      <c r="D223" s="10"/>
      <c r="E223" s="11" t="s">
        <v>617</v>
      </c>
      <c r="F223" s="10"/>
      <c r="G223" s="9" t="s">
        <v>508</v>
      </c>
      <c r="I223" s="9" t="s">
        <v>631</v>
      </c>
      <c r="L223" s="9">
        <v>19.3</v>
      </c>
      <c r="N223" s="9" t="s">
        <v>632</v>
      </c>
      <c r="O223" s="10">
        <f>L223</f>
        <v>19.3</v>
      </c>
    </row>
    <row r="224" spans="1:25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</row>
    <row r="225" spans="1:253">
      <c r="A225" s="9">
        <v>9</v>
      </c>
      <c r="B225" s="10"/>
      <c r="C225" s="9" t="s">
        <v>618</v>
      </c>
      <c r="D225" s="10" t="s">
        <v>132</v>
      </c>
      <c r="E225" s="11" t="s">
        <v>633</v>
      </c>
      <c r="F225" s="10"/>
      <c r="G225" s="9" t="s">
        <v>508</v>
      </c>
      <c r="I225" s="9" t="s">
        <v>634</v>
      </c>
      <c r="L225" s="9">
        <v>18.600000000000001</v>
      </c>
      <c r="N225" s="9" t="s">
        <v>621</v>
      </c>
      <c r="O225" s="10">
        <f t="shared" ref="O225:O230" si="11">L225</f>
        <v>18.600000000000001</v>
      </c>
      <c r="P225" s="10">
        <f>AVERAGE(O225:O230)</f>
        <v>18.733333333333334</v>
      </c>
      <c r="Q225" s="10">
        <f>STDEV(O225:O230)</f>
        <v>0.68605150438335638</v>
      </c>
      <c r="R225" s="10">
        <v>88.05</v>
      </c>
      <c r="S225" s="10">
        <v>1.75</v>
      </c>
      <c r="T225" s="10">
        <f>117.4-4.5*(P225-$W$1)</f>
        <v>28.599999999999994</v>
      </c>
      <c r="U225" s="10">
        <f>4.5*Q225</f>
        <v>3.0872317697251037</v>
      </c>
    </row>
    <row r="226" spans="1:253">
      <c r="A226" s="9">
        <v>10</v>
      </c>
      <c r="B226" s="10"/>
      <c r="C226" s="9" t="s">
        <v>618</v>
      </c>
      <c r="D226" s="10" t="s">
        <v>132</v>
      </c>
      <c r="E226" s="11" t="s">
        <v>617</v>
      </c>
      <c r="F226" s="10"/>
      <c r="G226" s="9" t="s">
        <v>508</v>
      </c>
      <c r="I226" s="9" t="s">
        <v>634</v>
      </c>
      <c r="L226" s="9">
        <v>18</v>
      </c>
      <c r="N226" s="9" t="s">
        <v>621</v>
      </c>
      <c r="O226" s="10">
        <f t="shared" si="11"/>
        <v>18</v>
      </c>
      <c r="R226"/>
      <c r="S226"/>
    </row>
    <row r="227" spans="1:253">
      <c r="A227" s="9">
        <v>109</v>
      </c>
      <c r="B227" s="10"/>
      <c r="C227" s="9" t="s">
        <v>618</v>
      </c>
      <c r="D227" s="10"/>
      <c r="E227" s="11" t="s">
        <v>617</v>
      </c>
      <c r="F227" s="10"/>
      <c r="G227" s="9" t="s">
        <v>508</v>
      </c>
      <c r="I227" s="9" t="s">
        <v>634</v>
      </c>
      <c r="L227" s="9">
        <v>18</v>
      </c>
      <c r="N227" s="9" t="s">
        <v>632</v>
      </c>
      <c r="O227" s="10">
        <f t="shared" si="11"/>
        <v>18</v>
      </c>
    </row>
    <row r="228" spans="1:253">
      <c r="A228" s="9">
        <v>105</v>
      </c>
      <c r="B228" s="9" t="s">
        <v>628</v>
      </c>
      <c r="C228" s="16" t="s">
        <v>629</v>
      </c>
      <c r="D228" s="10"/>
      <c r="E228" s="11" t="s">
        <v>617</v>
      </c>
      <c r="F228" s="10"/>
      <c r="G228" s="9" t="s">
        <v>508</v>
      </c>
      <c r="I228" s="9" t="s">
        <v>635</v>
      </c>
      <c r="L228" s="9">
        <v>18.8</v>
      </c>
      <c r="N228" s="9" t="s">
        <v>632</v>
      </c>
      <c r="O228" s="10">
        <f t="shared" si="11"/>
        <v>18.8</v>
      </c>
      <c r="R228"/>
      <c r="S228"/>
    </row>
    <row r="229" spans="1:253">
      <c r="A229" s="9">
        <v>107</v>
      </c>
      <c r="B229" s="9" t="s">
        <v>636</v>
      </c>
      <c r="C229" s="16" t="s">
        <v>629</v>
      </c>
      <c r="D229" s="10"/>
      <c r="E229" s="11" t="s">
        <v>637</v>
      </c>
      <c r="F229" s="10"/>
      <c r="G229" s="9" t="s">
        <v>508</v>
      </c>
      <c r="I229" s="9" t="s">
        <v>635</v>
      </c>
      <c r="L229" s="9">
        <v>19.3</v>
      </c>
      <c r="N229" s="9" t="s">
        <v>632</v>
      </c>
      <c r="O229" s="10">
        <f t="shared" si="11"/>
        <v>19.3</v>
      </c>
    </row>
    <row r="230" spans="1:253">
      <c r="A230" s="9">
        <v>108</v>
      </c>
      <c r="B230" s="9" t="s">
        <v>628</v>
      </c>
      <c r="C230" s="16" t="s">
        <v>629</v>
      </c>
      <c r="D230" s="10"/>
      <c r="E230" s="11" t="s">
        <v>638</v>
      </c>
      <c r="F230" s="10"/>
      <c r="G230" s="9" t="s">
        <v>508</v>
      </c>
      <c r="I230" s="9" t="s">
        <v>635</v>
      </c>
      <c r="L230" s="9">
        <v>19.7</v>
      </c>
      <c r="N230" s="9" t="s">
        <v>632</v>
      </c>
      <c r="O230" s="10">
        <f t="shared" si="11"/>
        <v>19.7</v>
      </c>
    </row>
    <row r="231" spans="1:253">
      <c r="L231" s="13"/>
      <c r="M231" s="13"/>
    </row>
    <row r="232" spans="1:253">
      <c r="A232" s="9">
        <v>11</v>
      </c>
      <c r="B232" s="10"/>
      <c r="C232" s="9" t="s">
        <v>618</v>
      </c>
      <c r="D232" s="10" t="s">
        <v>132</v>
      </c>
      <c r="E232" s="11" t="s">
        <v>639</v>
      </c>
      <c r="F232" s="10"/>
      <c r="G232" s="9" t="s">
        <v>508</v>
      </c>
      <c r="I232" s="9" t="s">
        <v>640</v>
      </c>
      <c r="L232" s="9">
        <v>18.3</v>
      </c>
      <c r="N232" s="9" t="s">
        <v>621</v>
      </c>
      <c r="O232" s="10">
        <f>L232</f>
        <v>18.3</v>
      </c>
      <c r="P232" s="10">
        <f>AVERAGE(O232:O233)</f>
        <v>18.200000000000003</v>
      </c>
      <c r="Q232" s="10">
        <f>STDEV(O232:O233)</f>
        <v>0.141421356237309</v>
      </c>
      <c r="R232" s="10">
        <v>84.949999999999989</v>
      </c>
      <c r="S232" s="10">
        <v>1.3500000000000014</v>
      </c>
      <c r="T232" s="10">
        <f>117.4-4.5*(P232-$W$1)</f>
        <v>31</v>
      </c>
      <c r="U232" s="10">
        <f>4.5*Q232</f>
        <v>0.63639610306789052</v>
      </c>
    </row>
    <row r="233" spans="1:253">
      <c r="A233" s="9">
        <v>104</v>
      </c>
      <c r="B233" s="9" t="s">
        <v>628</v>
      </c>
      <c r="C233" s="16" t="s">
        <v>629</v>
      </c>
      <c r="D233" s="10"/>
      <c r="E233" s="11" t="s">
        <v>641</v>
      </c>
      <c r="F233" s="10"/>
      <c r="G233" s="9" t="s">
        <v>508</v>
      </c>
      <c r="I233" s="9" t="s">
        <v>640</v>
      </c>
      <c r="L233" s="9">
        <v>18.100000000000001</v>
      </c>
      <c r="N233" s="9" t="s">
        <v>632</v>
      </c>
      <c r="O233" s="10">
        <f>L233</f>
        <v>18.100000000000001</v>
      </c>
    </row>
    <row r="234" spans="1:25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</row>
    <row r="235" spans="1:253">
      <c r="A235" s="9" t="s">
        <v>642</v>
      </c>
      <c r="B235" s="9" t="s">
        <v>643</v>
      </c>
      <c r="C235" s="9" t="s">
        <v>629</v>
      </c>
      <c r="D235" s="9" t="s">
        <v>121</v>
      </c>
      <c r="E235" s="11" t="s">
        <v>644</v>
      </c>
      <c r="G235" s="9" t="s">
        <v>508</v>
      </c>
      <c r="H235" s="9" t="s">
        <v>354</v>
      </c>
      <c r="I235" s="9" t="s">
        <v>645</v>
      </c>
      <c r="L235" s="9">
        <v>19.79</v>
      </c>
      <c r="M235" s="13">
        <v>21.7</v>
      </c>
      <c r="N235" s="9" t="s">
        <v>646</v>
      </c>
      <c r="O235" s="10">
        <f t="shared" ref="O235:O241" si="12">L235-(M235-21.7)</f>
        <v>19.79</v>
      </c>
      <c r="P235" s="10">
        <f>AVERAGE(O235:O253)</f>
        <v>20.117368421052632</v>
      </c>
      <c r="Q235" s="10">
        <f>STDEV(O235:O253)</f>
        <v>0.92478731552036819</v>
      </c>
      <c r="R235">
        <v>77.849999999999994</v>
      </c>
      <c r="S235">
        <v>5.75</v>
      </c>
      <c r="T235" s="10">
        <f>117.4-4.5*(P235-$W$1)</f>
        <v>22.37184210526317</v>
      </c>
      <c r="U235" s="10">
        <f>4.5*Q235</f>
        <v>4.1615429198416569</v>
      </c>
    </row>
    <row r="236" spans="1:253">
      <c r="A236" s="9" t="s">
        <v>647</v>
      </c>
      <c r="B236" s="9" t="s">
        <v>648</v>
      </c>
      <c r="C236" s="9" t="s">
        <v>629</v>
      </c>
      <c r="D236" s="9" t="s">
        <v>121</v>
      </c>
      <c r="E236" s="11" t="s">
        <v>644</v>
      </c>
      <c r="G236" s="9" t="s">
        <v>508</v>
      </c>
      <c r="H236" s="9" t="s">
        <v>354</v>
      </c>
      <c r="I236" s="9" t="s">
        <v>645</v>
      </c>
      <c r="L236" s="9">
        <v>20.87</v>
      </c>
      <c r="M236" s="13">
        <v>21.7</v>
      </c>
      <c r="N236" s="9" t="s">
        <v>646</v>
      </c>
      <c r="O236" s="10">
        <f t="shared" si="12"/>
        <v>20.87</v>
      </c>
    </row>
    <row r="237" spans="1:253">
      <c r="A237" s="9" t="s">
        <v>649</v>
      </c>
      <c r="B237" s="9" t="s">
        <v>650</v>
      </c>
      <c r="C237" s="9" t="s">
        <v>136</v>
      </c>
      <c r="D237" s="9" t="s">
        <v>513</v>
      </c>
      <c r="E237" s="11" t="s">
        <v>639</v>
      </c>
      <c r="G237" s="9" t="s">
        <v>508</v>
      </c>
      <c r="H237" s="9" t="s">
        <v>354</v>
      </c>
      <c r="I237" s="9" t="s">
        <v>651</v>
      </c>
      <c r="L237" s="13">
        <v>21</v>
      </c>
      <c r="M237" s="13">
        <v>21.7</v>
      </c>
      <c r="N237" s="9" t="s">
        <v>510</v>
      </c>
      <c r="O237" s="10">
        <f t="shared" si="12"/>
        <v>21</v>
      </c>
    </row>
    <row r="238" spans="1:253">
      <c r="A238" s="9" t="s">
        <v>319</v>
      </c>
      <c r="B238" s="9" t="s">
        <v>652</v>
      </c>
      <c r="C238" s="9" t="s">
        <v>136</v>
      </c>
      <c r="D238" s="9" t="s">
        <v>121</v>
      </c>
      <c r="E238" s="11" t="s">
        <v>653</v>
      </c>
      <c r="G238" s="9" t="s">
        <v>508</v>
      </c>
      <c r="H238" s="9" t="s">
        <v>354</v>
      </c>
      <c r="I238" s="9" t="s">
        <v>651</v>
      </c>
      <c r="L238" s="13">
        <v>21.1</v>
      </c>
      <c r="M238" s="13">
        <v>21.7</v>
      </c>
      <c r="N238" s="9" t="s">
        <v>510</v>
      </c>
      <c r="O238" s="10">
        <f t="shared" si="12"/>
        <v>21.1</v>
      </c>
    </row>
    <row r="239" spans="1:253">
      <c r="A239" s="9" t="s">
        <v>654</v>
      </c>
      <c r="B239" s="9" t="s">
        <v>652</v>
      </c>
      <c r="C239" s="9" t="s">
        <v>136</v>
      </c>
      <c r="D239" s="9" t="s">
        <v>121</v>
      </c>
      <c r="E239" s="11" t="s">
        <v>655</v>
      </c>
      <c r="G239" s="9" t="s">
        <v>508</v>
      </c>
      <c r="H239" s="9" t="s">
        <v>354</v>
      </c>
      <c r="I239" s="9" t="s">
        <v>651</v>
      </c>
      <c r="L239" s="13">
        <v>21</v>
      </c>
      <c r="M239" s="13">
        <v>21.7</v>
      </c>
      <c r="N239" s="9" t="s">
        <v>510</v>
      </c>
      <c r="O239" s="10">
        <f t="shared" si="12"/>
        <v>21</v>
      </c>
    </row>
    <row r="240" spans="1:253">
      <c r="A240" s="9" t="s">
        <v>656</v>
      </c>
      <c r="B240" s="9" t="s">
        <v>657</v>
      </c>
      <c r="C240" s="9" t="s">
        <v>136</v>
      </c>
      <c r="D240" s="9" t="s">
        <v>121</v>
      </c>
      <c r="E240" s="9" t="s">
        <v>142</v>
      </c>
      <c r="G240" s="9" t="s">
        <v>508</v>
      </c>
      <c r="H240" s="9" t="s">
        <v>354</v>
      </c>
      <c r="I240" s="9" t="s">
        <v>651</v>
      </c>
      <c r="L240" s="13">
        <v>20.9</v>
      </c>
      <c r="M240" s="13">
        <v>21.7</v>
      </c>
      <c r="N240" s="9" t="s">
        <v>510</v>
      </c>
      <c r="O240" s="10">
        <f t="shared" si="12"/>
        <v>20.9</v>
      </c>
    </row>
    <row r="241" spans="1:253">
      <c r="A241" s="9" t="s">
        <v>658</v>
      </c>
      <c r="B241" s="9" t="s">
        <v>650</v>
      </c>
      <c r="C241" s="9" t="s">
        <v>136</v>
      </c>
      <c r="D241" s="9" t="s">
        <v>121</v>
      </c>
      <c r="E241" s="11" t="s">
        <v>644</v>
      </c>
      <c r="G241" s="9" t="s">
        <v>508</v>
      </c>
      <c r="H241" s="9" t="s">
        <v>354</v>
      </c>
      <c r="I241" s="9" t="s">
        <v>651</v>
      </c>
      <c r="L241" s="13">
        <v>20.399999999999999</v>
      </c>
      <c r="M241" s="13">
        <v>21.7</v>
      </c>
      <c r="N241" s="9" t="s">
        <v>510</v>
      </c>
      <c r="O241" s="10">
        <f t="shared" si="12"/>
        <v>20.399999999999999</v>
      </c>
    </row>
    <row r="242" spans="1:253">
      <c r="A242" s="9">
        <v>97</v>
      </c>
      <c r="B242" s="9" t="s">
        <v>659</v>
      </c>
      <c r="C242" s="16" t="s">
        <v>629</v>
      </c>
      <c r="D242" s="10"/>
      <c r="E242" s="11" t="s">
        <v>660</v>
      </c>
      <c r="F242" s="10"/>
      <c r="G242" s="9" t="s">
        <v>508</v>
      </c>
      <c r="I242" s="9" t="s">
        <v>651</v>
      </c>
      <c r="L242" s="9">
        <v>19.899999999999999</v>
      </c>
      <c r="N242" s="9" t="s">
        <v>632</v>
      </c>
      <c r="O242" s="10">
        <f>L242</f>
        <v>19.899999999999999</v>
      </c>
    </row>
    <row r="243" spans="1:253">
      <c r="A243" s="9" t="s">
        <v>661</v>
      </c>
      <c r="B243" s="9" t="s">
        <v>662</v>
      </c>
      <c r="C243" s="9" t="s">
        <v>136</v>
      </c>
      <c r="D243" s="9" t="s">
        <v>513</v>
      </c>
      <c r="E243" s="9" t="s">
        <v>142</v>
      </c>
      <c r="G243" s="9" t="s">
        <v>508</v>
      </c>
      <c r="H243" s="9" t="s">
        <v>354</v>
      </c>
      <c r="I243" s="9" t="s">
        <v>663</v>
      </c>
      <c r="L243" s="13">
        <v>21.6</v>
      </c>
      <c r="M243" s="13">
        <v>21.7</v>
      </c>
      <c r="N243" s="9" t="s">
        <v>510</v>
      </c>
      <c r="O243" s="10">
        <f>L243-(M243-21.7)</f>
        <v>21.6</v>
      </c>
    </row>
    <row r="244" spans="1:253">
      <c r="A244" s="9" t="s">
        <v>664</v>
      </c>
      <c r="B244" s="9" t="s">
        <v>665</v>
      </c>
      <c r="C244" s="9" t="s">
        <v>136</v>
      </c>
      <c r="D244" s="9" t="s">
        <v>121</v>
      </c>
      <c r="E244" s="9" t="s">
        <v>142</v>
      </c>
      <c r="G244" s="9" t="s">
        <v>508</v>
      </c>
      <c r="H244" s="9" t="s">
        <v>354</v>
      </c>
      <c r="I244" s="9" t="s">
        <v>663</v>
      </c>
      <c r="L244" s="13">
        <v>21.4</v>
      </c>
      <c r="M244" s="13">
        <v>21.7</v>
      </c>
      <c r="N244" s="9" t="s">
        <v>510</v>
      </c>
      <c r="O244" s="10">
        <f>L244-(M244-21.7)</f>
        <v>21.4</v>
      </c>
    </row>
    <row r="245" spans="1:253">
      <c r="A245" s="9">
        <v>17</v>
      </c>
      <c r="B245" s="10"/>
      <c r="C245" s="9" t="s">
        <v>618</v>
      </c>
      <c r="D245" s="10" t="s">
        <v>132</v>
      </c>
      <c r="E245" s="11" t="s">
        <v>666</v>
      </c>
      <c r="F245" s="10"/>
      <c r="G245" s="9" t="s">
        <v>508</v>
      </c>
      <c r="I245" s="9" t="s">
        <v>663</v>
      </c>
      <c r="L245" s="9">
        <v>19.3</v>
      </c>
      <c r="N245" s="9" t="s">
        <v>621</v>
      </c>
      <c r="O245" s="10">
        <f t="shared" ref="O245:O252" si="13">L245</f>
        <v>19.3</v>
      </c>
    </row>
    <row r="246" spans="1:253">
      <c r="A246" s="9">
        <v>18</v>
      </c>
      <c r="B246" s="10"/>
      <c r="C246" s="9" t="s">
        <v>618</v>
      </c>
      <c r="D246" s="10" t="s">
        <v>132</v>
      </c>
      <c r="E246" s="11" t="s">
        <v>644</v>
      </c>
      <c r="F246" s="10"/>
      <c r="G246" s="9" t="s">
        <v>508</v>
      </c>
      <c r="I246" s="9" t="s">
        <v>663</v>
      </c>
      <c r="L246" s="9">
        <v>18.7</v>
      </c>
      <c r="N246" s="9" t="s">
        <v>621</v>
      </c>
      <c r="O246" s="10">
        <f t="shared" si="13"/>
        <v>18.7</v>
      </c>
    </row>
    <row r="247" spans="1:253">
      <c r="A247" s="9">
        <v>19</v>
      </c>
      <c r="B247" s="10"/>
      <c r="C247" s="9" t="s">
        <v>618</v>
      </c>
      <c r="D247" s="10" t="s">
        <v>132</v>
      </c>
      <c r="E247" s="11" t="s">
        <v>667</v>
      </c>
      <c r="F247" s="10"/>
      <c r="G247" s="9" t="s">
        <v>508</v>
      </c>
      <c r="I247" s="9" t="s">
        <v>663</v>
      </c>
      <c r="L247" s="9">
        <v>19.7</v>
      </c>
      <c r="N247" s="9" t="s">
        <v>621</v>
      </c>
      <c r="O247" s="10">
        <f t="shared" si="13"/>
        <v>19.7</v>
      </c>
    </row>
    <row r="248" spans="1:253">
      <c r="A248" s="9">
        <v>20</v>
      </c>
      <c r="B248" s="10"/>
      <c r="C248" s="9" t="s">
        <v>618</v>
      </c>
      <c r="D248" s="10" t="s">
        <v>619</v>
      </c>
      <c r="E248" s="11" t="s">
        <v>668</v>
      </c>
      <c r="F248" s="10"/>
      <c r="G248" s="9" t="s">
        <v>508</v>
      </c>
      <c r="I248" s="9" t="s">
        <v>663</v>
      </c>
      <c r="L248" s="9">
        <v>19.100000000000001</v>
      </c>
      <c r="N248" s="9" t="s">
        <v>621</v>
      </c>
      <c r="O248" s="10">
        <f t="shared" si="13"/>
        <v>19.100000000000001</v>
      </c>
    </row>
    <row r="249" spans="1:253">
      <c r="A249" s="9">
        <v>21</v>
      </c>
      <c r="B249" s="10"/>
      <c r="C249" s="9" t="s">
        <v>618</v>
      </c>
      <c r="D249" s="10" t="s">
        <v>132</v>
      </c>
      <c r="E249" s="11" t="s">
        <v>667</v>
      </c>
      <c r="F249" s="10"/>
      <c r="G249" s="9" t="s">
        <v>508</v>
      </c>
      <c r="I249" s="9" t="s">
        <v>663</v>
      </c>
      <c r="L249" s="9">
        <v>20</v>
      </c>
      <c r="N249" s="9" t="s">
        <v>621</v>
      </c>
      <c r="O249" s="10">
        <f t="shared" si="13"/>
        <v>20</v>
      </c>
    </row>
    <row r="250" spans="1:253">
      <c r="A250" s="9">
        <v>22</v>
      </c>
      <c r="B250" s="10" t="s">
        <v>669</v>
      </c>
      <c r="C250" s="9" t="s">
        <v>670</v>
      </c>
      <c r="D250" s="10" t="s">
        <v>132</v>
      </c>
      <c r="E250" s="11" t="s">
        <v>653</v>
      </c>
      <c r="F250" s="10"/>
      <c r="G250" s="9" t="s">
        <v>508</v>
      </c>
      <c r="I250" s="9" t="s">
        <v>663</v>
      </c>
      <c r="L250" s="9">
        <v>18.399999999999999</v>
      </c>
      <c r="N250" s="9" t="s">
        <v>621</v>
      </c>
      <c r="O250" s="10">
        <f t="shared" si="13"/>
        <v>18.399999999999999</v>
      </c>
    </row>
    <row r="251" spans="1:253">
      <c r="A251" s="9">
        <v>26</v>
      </c>
      <c r="B251" s="10"/>
      <c r="C251" s="9" t="s">
        <v>624</v>
      </c>
      <c r="D251" s="10" t="s">
        <v>132</v>
      </c>
      <c r="E251" s="11" t="s">
        <v>666</v>
      </c>
      <c r="F251" s="10"/>
      <c r="G251" s="9" t="s">
        <v>508</v>
      </c>
      <c r="I251" s="9" t="s">
        <v>663</v>
      </c>
      <c r="L251" s="9">
        <v>19.5</v>
      </c>
      <c r="N251" s="9" t="s">
        <v>621</v>
      </c>
      <c r="O251" s="10">
        <f t="shared" si="13"/>
        <v>19.5</v>
      </c>
    </row>
    <row r="252" spans="1:253">
      <c r="A252" s="9">
        <v>84</v>
      </c>
      <c r="B252" s="10"/>
      <c r="C252" s="9" t="s">
        <v>624</v>
      </c>
      <c r="D252" s="10"/>
      <c r="E252" s="11" t="s">
        <v>666</v>
      </c>
      <c r="F252" s="10"/>
      <c r="G252" s="9" t="s">
        <v>508</v>
      </c>
      <c r="I252" s="9" t="s">
        <v>663</v>
      </c>
      <c r="L252" s="9">
        <v>19.5</v>
      </c>
      <c r="N252" s="9" t="s">
        <v>632</v>
      </c>
      <c r="O252" s="10">
        <f t="shared" si="13"/>
        <v>19.5</v>
      </c>
    </row>
    <row r="253" spans="1:253">
      <c r="A253" s="9" t="s">
        <v>671</v>
      </c>
      <c r="B253" s="9" t="s">
        <v>672</v>
      </c>
      <c r="C253" s="10" t="s">
        <v>618</v>
      </c>
      <c r="D253" s="10"/>
      <c r="E253" s="11" t="s">
        <v>673</v>
      </c>
      <c r="F253" s="10"/>
      <c r="G253" s="9" t="s">
        <v>508</v>
      </c>
      <c r="I253" s="9" t="s">
        <v>663</v>
      </c>
      <c r="L253" s="9">
        <v>20.07</v>
      </c>
      <c r="M253" s="9">
        <v>21.7</v>
      </c>
      <c r="N253" s="9" t="s">
        <v>236</v>
      </c>
      <c r="O253" s="10">
        <f>L253-(M253-21.7)</f>
        <v>20.07</v>
      </c>
    </row>
    <row r="254" spans="1:25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</row>
    <row r="255" spans="1:253">
      <c r="A255" s="9">
        <v>15</v>
      </c>
      <c r="B255" s="10"/>
      <c r="C255" s="9" t="s">
        <v>618</v>
      </c>
      <c r="D255" s="10" t="s">
        <v>132</v>
      </c>
      <c r="E255" s="9" t="s">
        <v>674</v>
      </c>
      <c r="F255" s="10"/>
      <c r="G255" s="9" t="s">
        <v>508</v>
      </c>
      <c r="I255" s="9" t="s">
        <v>675</v>
      </c>
      <c r="L255" s="9">
        <v>20.3</v>
      </c>
      <c r="N255" s="9" t="s">
        <v>621</v>
      </c>
      <c r="O255" s="10">
        <f>L255</f>
        <v>20.3</v>
      </c>
      <c r="P255" s="10">
        <f>AVERAGE(O255:O270)</f>
        <v>20.214375</v>
      </c>
      <c r="Q255" s="10">
        <f>STDEV(O255:O270)</f>
        <v>0.86133205946758218</v>
      </c>
      <c r="R255" s="10">
        <v>69.05</v>
      </c>
      <c r="S255" s="10">
        <v>3.0499999999999972</v>
      </c>
      <c r="T255" s="10">
        <f>117.4-4.5*(P255-$W$1)</f>
        <v>21.935312500000009</v>
      </c>
      <c r="U255" s="10">
        <f>4.5*Q255</f>
        <v>3.8759942676041197</v>
      </c>
    </row>
    <row r="256" spans="1:253">
      <c r="A256" s="9">
        <v>16</v>
      </c>
      <c r="B256" s="10"/>
      <c r="C256" s="9" t="s">
        <v>618</v>
      </c>
      <c r="D256" s="10" t="s">
        <v>619</v>
      </c>
      <c r="E256" s="9" t="s">
        <v>676</v>
      </c>
      <c r="F256" s="10"/>
      <c r="G256" s="9" t="s">
        <v>508</v>
      </c>
      <c r="I256" s="9" t="s">
        <v>675</v>
      </c>
      <c r="L256" s="9">
        <v>19.8</v>
      </c>
      <c r="N256" s="9" t="s">
        <v>621</v>
      </c>
      <c r="O256" s="10">
        <f>L256</f>
        <v>19.8</v>
      </c>
      <c r="R256"/>
      <c r="S256"/>
    </row>
    <row r="257" spans="1:253">
      <c r="A257" s="9" t="s">
        <v>677</v>
      </c>
      <c r="B257" s="10" t="s">
        <v>678</v>
      </c>
      <c r="C257" s="9" t="s">
        <v>624</v>
      </c>
      <c r="D257" s="10" t="s">
        <v>121</v>
      </c>
      <c r="E257" s="11" t="s">
        <v>679</v>
      </c>
      <c r="F257" s="9" t="s">
        <v>680</v>
      </c>
      <c r="G257" s="10" t="s">
        <v>508</v>
      </c>
      <c r="H257" s="10"/>
      <c r="I257" s="9" t="s">
        <v>675</v>
      </c>
      <c r="L257" s="9">
        <v>18.66</v>
      </c>
      <c r="M257" s="9">
        <v>21.7</v>
      </c>
      <c r="N257" s="9" t="s">
        <v>681</v>
      </c>
      <c r="O257" s="10">
        <f t="shared" ref="O257:O270" si="14">L257-(M257-21.7)</f>
        <v>18.66</v>
      </c>
    </row>
    <row r="258" spans="1:253">
      <c r="A258" s="9" t="s">
        <v>682</v>
      </c>
      <c r="B258" s="10" t="s">
        <v>678</v>
      </c>
      <c r="C258" s="9" t="s">
        <v>624</v>
      </c>
      <c r="D258" s="10" t="s">
        <v>121</v>
      </c>
      <c r="E258" s="11" t="s">
        <v>683</v>
      </c>
      <c r="F258" s="9" t="s">
        <v>680</v>
      </c>
      <c r="G258" s="10" t="s">
        <v>508</v>
      </c>
      <c r="H258" s="10"/>
      <c r="I258" s="9" t="s">
        <v>675</v>
      </c>
      <c r="L258" s="9">
        <v>19.809999999999999</v>
      </c>
      <c r="M258" s="9">
        <v>21.7</v>
      </c>
      <c r="N258" s="9" t="s">
        <v>681</v>
      </c>
      <c r="O258" s="10">
        <f t="shared" si="14"/>
        <v>19.809999999999999</v>
      </c>
    </row>
    <row r="259" spans="1:253">
      <c r="A259" s="9" t="s">
        <v>684</v>
      </c>
      <c r="B259" s="10" t="s">
        <v>678</v>
      </c>
      <c r="C259" s="9" t="s">
        <v>624</v>
      </c>
      <c r="D259" s="10" t="s">
        <v>121</v>
      </c>
      <c r="E259" s="11" t="s">
        <v>685</v>
      </c>
      <c r="F259" s="9" t="s">
        <v>134</v>
      </c>
      <c r="G259" s="10" t="s">
        <v>508</v>
      </c>
      <c r="H259" s="10"/>
      <c r="I259" s="9" t="s">
        <v>675</v>
      </c>
      <c r="L259" s="9">
        <v>18.95</v>
      </c>
      <c r="M259" s="9">
        <v>21.7</v>
      </c>
      <c r="N259" s="9" t="s">
        <v>681</v>
      </c>
      <c r="O259" s="10">
        <f t="shared" si="14"/>
        <v>18.95</v>
      </c>
    </row>
    <row r="260" spans="1:253">
      <c r="A260" s="9" t="s">
        <v>686</v>
      </c>
      <c r="B260" s="10" t="s">
        <v>678</v>
      </c>
      <c r="C260" s="9" t="s">
        <v>624</v>
      </c>
      <c r="D260" s="10" t="s">
        <v>121</v>
      </c>
      <c r="E260" s="11" t="s">
        <v>687</v>
      </c>
      <c r="F260" s="9" t="s">
        <v>134</v>
      </c>
      <c r="G260" s="10" t="s">
        <v>508</v>
      </c>
      <c r="H260" s="10"/>
      <c r="I260" s="9" t="s">
        <v>675</v>
      </c>
      <c r="L260" s="9">
        <v>20.260000000000002</v>
      </c>
      <c r="M260" s="9">
        <v>21.7</v>
      </c>
      <c r="N260" s="9" t="s">
        <v>681</v>
      </c>
      <c r="O260" s="10">
        <f t="shared" si="14"/>
        <v>20.260000000000002</v>
      </c>
    </row>
    <row r="261" spans="1:253">
      <c r="A261" s="9" t="s">
        <v>688</v>
      </c>
      <c r="B261" s="10" t="s">
        <v>678</v>
      </c>
      <c r="C261" s="9" t="s">
        <v>624</v>
      </c>
      <c r="D261" s="10" t="s">
        <v>121</v>
      </c>
      <c r="E261" s="11" t="s">
        <v>653</v>
      </c>
      <c r="F261" s="9" t="s">
        <v>134</v>
      </c>
      <c r="G261" s="10" t="s">
        <v>508</v>
      </c>
      <c r="H261" s="10"/>
      <c r="I261" s="9" t="s">
        <v>675</v>
      </c>
      <c r="L261" s="9">
        <v>20.29</v>
      </c>
      <c r="M261" s="9">
        <v>21.7</v>
      </c>
      <c r="N261" s="9" t="s">
        <v>681</v>
      </c>
      <c r="O261" s="10">
        <f t="shared" si="14"/>
        <v>20.29</v>
      </c>
    </row>
    <row r="262" spans="1:253" s="9" customFormat="1">
      <c r="A262" s="9" t="s">
        <v>689</v>
      </c>
      <c r="B262" s="9" t="s">
        <v>690</v>
      </c>
      <c r="C262" s="9" t="s">
        <v>120</v>
      </c>
      <c r="D262" s="9" t="s">
        <v>121</v>
      </c>
      <c r="E262" s="11" t="s">
        <v>653</v>
      </c>
      <c r="F262" s="9" t="s">
        <v>134</v>
      </c>
      <c r="G262" s="9" t="s">
        <v>508</v>
      </c>
      <c r="H262" s="9" t="s">
        <v>354</v>
      </c>
      <c r="I262" s="9" t="s">
        <v>691</v>
      </c>
      <c r="L262" s="13">
        <v>21.4</v>
      </c>
      <c r="M262" s="13">
        <v>21.7</v>
      </c>
      <c r="N262" s="9" t="s">
        <v>510</v>
      </c>
      <c r="O262" s="10">
        <f t="shared" si="14"/>
        <v>21.4</v>
      </c>
      <c r="R262" s="10"/>
      <c r="S262" s="10"/>
      <c r="T262" s="10"/>
      <c r="U262" s="10"/>
    </row>
    <row r="263" spans="1:253">
      <c r="A263" s="9" t="s">
        <v>692</v>
      </c>
      <c r="B263" s="10" t="s">
        <v>678</v>
      </c>
      <c r="C263" s="9" t="s">
        <v>624</v>
      </c>
      <c r="D263" s="10" t="s">
        <v>121</v>
      </c>
      <c r="E263" s="11" t="s">
        <v>693</v>
      </c>
      <c r="F263" s="9" t="s">
        <v>680</v>
      </c>
      <c r="G263" s="10" t="s">
        <v>508</v>
      </c>
      <c r="H263" s="10"/>
      <c r="I263" s="9" t="s">
        <v>691</v>
      </c>
      <c r="L263" s="9">
        <v>20.149999999999999</v>
      </c>
      <c r="M263" s="9">
        <v>21.7</v>
      </c>
      <c r="N263" s="9" t="s">
        <v>681</v>
      </c>
      <c r="O263" s="10">
        <f t="shared" si="14"/>
        <v>20.149999999999999</v>
      </c>
    </row>
    <row r="264" spans="1:253">
      <c r="A264" s="9" t="s">
        <v>694</v>
      </c>
      <c r="B264" s="10" t="s">
        <v>678</v>
      </c>
      <c r="C264" s="9" t="s">
        <v>624</v>
      </c>
      <c r="D264" s="10" t="s">
        <v>121</v>
      </c>
      <c r="E264" s="11" t="s">
        <v>695</v>
      </c>
      <c r="F264" s="9" t="s">
        <v>134</v>
      </c>
      <c r="G264" s="10" t="s">
        <v>508</v>
      </c>
      <c r="H264" s="10"/>
      <c r="I264" s="9" t="s">
        <v>691</v>
      </c>
      <c r="L264" s="9">
        <v>19.98</v>
      </c>
      <c r="M264" s="9">
        <v>21.7</v>
      </c>
      <c r="N264" s="9" t="s">
        <v>681</v>
      </c>
      <c r="O264" s="10">
        <f t="shared" si="14"/>
        <v>19.98</v>
      </c>
    </row>
    <row r="265" spans="1:253">
      <c r="A265" s="9" t="s">
        <v>696</v>
      </c>
      <c r="B265" s="10" t="s">
        <v>678</v>
      </c>
      <c r="C265" s="9" t="s">
        <v>624</v>
      </c>
      <c r="D265" s="10" t="s">
        <v>121</v>
      </c>
      <c r="E265" s="11" t="s">
        <v>697</v>
      </c>
      <c r="F265" s="9" t="s">
        <v>680</v>
      </c>
      <c r="G265" s="10" t="s">
        <v>508</v>
      </c>
      <c r="H265" s="10"/>
      <c r="I265" s="9" t="s">
        <v>691</v>
      </c>
      <c r="L265" s="9">
        <v>20.43</v>
      </c>
      <c r="M265" s="9">
        <v>21.7</v>
      </c>
      <c r="N265" s="9" t="s">
        <v>681</v>
      </c>
      <c r="O265" s="10">
        <f t="shared" si="14"/>
        <v>20.43</v>
      </c>
    </row>
    <row r="266" spans="1:253">
      <c r="A266"/>
      <c r="B266" s="9" t="s">
        <v>698</v>
      </c>
      <c r="C266" s="9" t="s">
        <v>624</v>
      </c>
      <c r="D266" s="9" t="s">
        <v>121</v>
      </c>
      <c r="E266" s="11" t="s">
        <v>699</v>
      </c>
      <c r="F266"/>
      <c r="G266" s="9" t="s">
        <v>508</v>
      </c>
      <c r="H266" s="9" t="s">
        <v>354</v>
      </c>
      <c r="I266" s="9" t="s">
        <v>691</v>
      </c>
      <c r="L266" s="9">
        <v>21</v>
      </c>
      <c r="M266" s="9">
        <v>21.7</v>
      </c>
      <c r="N266" s="9" t="s">
        <v>139</v>
      </c>
      <c r="O266" s="10">
        <f t="shared" si="14"/>
        <v>21</v>
      </c>
    </row>
    <row r="267" spans="1:253">
      <c r="B267" s="9" t="s">
        <v>698</v>
      </c>
      <c r="C267" s="9" t="s">
        <v>624</v>
      </c>
      <c r="D267" s="9" t="s">
        <v>121</v>
      </c>
      <c r="E267" s="11" t="s">
        <v>699</v>
      </c>
      <c r="F267"/>
      <c r="G267" s="9" t="s">
        <v>508</v>
      </c>
      <c r="H267" s="9" t="s">
        <v>354</v>
      </c>
      <c r="I267" s="9" t="s">
        <v>691</v>
      </c>
      <c r="L267" s="9">
        <v>19.7</v>
      </c>
      <c r="M267" s="9">
        <v>21.7</v>
      </c>
      <c r="N267" s="9" t="s">
        <v>139</v>
      </c>
      <c r="O267" s="10">
        <f t="shared" si="14"/>
        <v>19.7</v>
      </c>
    </row>
    <row r="268" spans="1:253">
      <c r="B268" s="9" t="s">
        <v>698</v>
      </c>
      <c r="C268" s="9" t="s">
        <v>624</v>
      </c>
      <c r="D268" s="9" t="s">
        <v>121</v>
      </c>
      <c r="E268" s="11" t="s">
        <v>700</v>
      </c>
      <c r="F268"/>
      <c r="G268" s="9" t="s">
        <v>508</v>
      </c>
      <c r="H268" s="9" t="s">
        <v>354</v>
      </c>
      <c r="I268" s="9" t="s">
        <v>691</v>
      </c>
      <c r="L268" s="9">
        <v>19.5</v>
      </c>
      <c r="M268" s="9">
        <v>21.7</v>
      </c>
      <c r="N268" s="9" t="s">
        <v>139</v>
      </c>
      <c r="O268" s="10">
        <f t="shared" si="14"/>
        <v>19.5</v>
      </c>
    </row>
    <row r="269" spans="1:253">
      <c r="B269" s="9" t="s">
        <v>698</v>
      </c>
      <c r="C269" s="9" t="s">
        <v>624</v>
      </c>
      <c r="D269" s="9" t="s">
        <v>121</v>
      </c>
      <c r="E269" s="11" t="s">
        <v>142</v>
      </c>
      <c r="F269"/>
      <c r="G269" s="9" t="s">
        <v>508</v>
      </c>
      <c r="H269" s="9" t="s">
        <v>354</v>
      </c>
      <c r="I269" s="9" t="s">
        <v>691</v>
      </c>
      <c r="L269" s="9">
        <v>21.5</v>
      </c>
      <c r="M269" s="9">
        <v>21.7</v>
      </c>
      <c r="N269" s="9" t="s">
        <v>139</v>
      </c>
      <c r="O269" s="10">
        <f t="shared" si="14"/>
        <v>21.5</v>
      </c>
    </row>
    <row r="270" spans="1:253">
      <c r="B270" s="9" t="s">
        <v>701</v>
      </c>
      <c r="C270" s="9" t="s">
        <v>702</v>
      </c>
      <c r="D270" s="9" t="s">
        <v>121</v>
      </c>
      <c r="E270" s="11" t="s">
        <v>700</v>
      </c>
      <c r="F270"/>
      <c r="G270"/>
      <c r="H270"/>
      <c r="I270" s="9" t="s">
        <v>691</v>
      </c>
      <c r="J270"/>
      <c r="L270" s="9">
        <v>21.7</v>
      </c>
      <c r="M270" s="9">
        <v>21.7</v>
      </c>
      <c r="N270" s="9" t="s">
        <v>139</v>
      </c>
      <c r="O270" s="10">
        <f t="shared" si="14"/>
        <v>21.7</v>
      </c>
    </row>
    <row r="271" spans="1:25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</row>
    <row r="272" spans="1:253">
      <c r="A272" s="9">
        <v>71</v>
      </c>
      <c r="B272" s="10"/>
      <c r="C272" s="9" t="s">
        <v>624</v>
      </c>
      <c r="D272" s="10"/>
      <c r="E272" s="11" t="s">
        <v>703</v>
      </c>
      <c r="F272" s="10"/>
      <c r="G272" s="9" t="s">
        <v>704</v>
      </c>
      <c r="I272" s="9" t="s">
        <v>76</v>
      </c>
      <c r="L272" s="9">
        <v>19.600000000000001</v>
      </c>
      <c r="N272" s="9" t="s">
        <v>632</v>
      </c>
      <c r="O272" s="10">
        <f>L272</f>
        <v>19.600000000000001</v>
      </c>
      <c r="P272" s="10">
        <f>AVERAGE(O272:O272)</f>
        <v>19.600000000000001</v>
      </c>
      <c r="Q272" s="10">
        <v>0.2</v>
      </c>
      <c r="R272" s="10">
        <v>63.8</v>
      </c>
      <c r="S272" s="10">
        <v>2.1999999999999993</v>
      </c>
      <c r="T272" s="10">
        <f>117.4-4.5*(P272-$W$1)</f>
        <v>24.700000000000003</v>
      </c>
      <c r="U272" s="10">
        <f>4.5*Q272</f>
        <v>0.9</v>
      </c>
    </row>
    <row r="273" spans="1:256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</row>
    <row r="274" spans="1:256">
      <c r="A274" s="9" t="s">
        <v>705</v>
      </c>
      <c r="B274" s="10" t="s">
        <v>678</v>
      </c>
      <c r="C274" s="9" t="s">
        <v>624</v>
      </c>
      <c r="D274" s="10" t="s">
        <v>121</v>
      </c>
      <c r="E274" s="9" t="s">
        <v>706</v>
      </c>
      <c r="F274" s="9" t="s">
        <v>707</v>
      </c>
      <c r="G274" s="10" t="s">
        <v>704</v>
      </c>
      <c r="H274" s="10"/>
      <c r="I274" s="9" t="s">
        <v>78</v>
      </c>
      <c r="L274" s="9">
        <v>20.59</v>
      </c>
      <c r="M274" s="9">
        <v>21.7</v>
      </c>
      <c r="N274" s="9" t="s">
        <v>681</v>
      </c>
      <c r="O274" s="10">
        <f>L274-(M274-21.7)</f>
        <v>20.59</v>
      </c>
      <c r="P274" s="10">
        <f>AVERAGE(O274:O277)</f>
        <v>19.395499999999998</v>
      </c>
      <c r="Q274" s="10">
        <f>STDEV(O274:O277)</f>
        <v>1.4559078496480007</v>
      </c>
      <c r="R274" s="10">
        <v>57.6</v>
      </c>
      <c r="S274" s="10">
        <v>1.6000000000000014</v>
      </c>
      <c r="T274" s="10">
        <f>117.4-4.5*(P274-$W$1)</f>
        <v>25.620250000000013</v>
      </c>
      <c r="U274" s="10">
        <f>4.5*Q274</f>
        <v>6.5515853234160026</v>
      </c>
    </row>
    <row r="275" spans="1:256">
      <c r="A275" s="9" t="s">
        <v>708</v>
      </c>
      <c r="B275" s="10" t="s">
        <v>678</v>
      </c>
      <c r="C275" s="9" t="s">
        <v>624</v>
      </c>
      <c r="D275" s="10" t="s">
        <v>121</v>
      </c>
      <c r="E275" s="9" t="s">
        <v>709</v>
      </c>
      <c r="F275" s="9" t="s">
        <v>134</v>
      </c>
      <c r="G275" s="10" t="s">
        <v>704</v>
      </c>
      <c r="H275" s="10"/>
      <c r="I275" s="9" t="s">
        <v>78</v>
      </c>
      <c r="L275" s="9">
        <v>20.57</v>
      </c>
      <c r="M275" s="9">
        <v>21.7</v>
      </c>
      <c r="N275" s="9" t="s">
        <v>681</v>
      </c>
      <c r="O275" s="10">
        <f>L275-(M275-21.7)</f>
        <v>20.57</v>
      </c>
    </row>
    <row r="276" spans="1:256">
      <c r="A276" s="9" t="s">
        <v>710</v>
      </c>
      <c r="B276" s="9" t="s">
        <v>711</v>
      </c>
      <c r="C276" s="10" t="s">
        <v>712</v>
      </c>
      <c r="D276" s="10"/>
      <c r="E276" s="9" t="s">
        <v>713</v>
      </c>
      <c r="F276" s="10"/>
      <c r="G276" s="10" t="s">
        <v>704</v>
      </c>
      <c r="I276" s="9" t="s">
        <v>78</v>
      </c>
      <c r="L276" s="9">
        <v>18.821999999999999</v>
      </c>
      <c r="M276" s="9">
        <v>21.7</v>
      </c>
      <c r="N276" s="9" t="s">
        <v>236</v>
      </c>
      <c r="O276" s="10">
        <f>L276-(M276-21.7)</f>
        <v>18.821999999999999</v>
      </c>
    </row>
    <row r="277" spans="1:256">
      <c r="A277" s="9" t="s">
        <v>714</v>
      </c>
      <c r="B277" s="9" t="s">
        <v>715</v>
      </c>
      <c r="C277" s="10" t="s">
        <v>624</v>
      </c>
      <c r="D277" s="10"/>
      <c r="E277" s="9" t="s">
        <v>716</v>
      </c>
      <c r="G277" s="9" t="s">
        <v>704</v>
      </c>
      <c r="I277" s="9" t="s">
        <v>78</v>
      </c>
      <c r="L277" s="9">
        <v>17.600000000000001</v>
      </c>
      <c r="M277" s="9">
        <v>21.7</v>
      </c>
      <c r="N277" s="9" t="s">
        <v>236</v>
      </c>
      <c r="O277" s="10">
        <f>L277-(M277-21.7)</f>
        <v>17.600000000000001</v>
      </c>
    </row>
    <row r="278" spans="1:256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</row>
    <row r="279" spans="1:256">
      <c r="A279" s="9" t="s">
        <v>717</v>
      </c>
      <c r="B279" s="10" t="s">
        <v>678</v>
      </c>
      <c r="C279" s="9" t="s">
        <v>624</v>
      </c>
      <c r="D279" s="10" t="s">
        <v>121</v>
      </c>
      <c r="E279" s="9" t="s">
        <v>706</v>
      </c>
      <c r="F279" s="9" t="s">
        <v>707</v>
      </c>
      <c r="G279" s="10" t="s">
        <v>704</v>
      </c>
      <c r="H279" s="10" t="s">
        <v>718</v>
      </c>
      <c r="I279" s="9" t="s">
        <v>719</v>
      </c>
      <c r="L279" s="9">
        <v>20.3</v>
      </c>
      <c r="M279" s="9">
        <v>21.7</v>
      </c>
      <c r="N279" s="9" t="s">
        <v>681</v>
      </c>
      <c r="O279" s="10">
        <f t="shared" ref="O279:O284" si="15">L279-(M279-21.7)</f>
        <v>20.3</v>
      </c>
      <c r="P279" s="10">
        <f>AVERAGE(O279:O284)</f>
        <v>19.669999999999998</v>
      </c>
      <c r="Q279" s="10">
        <f>STDEV(O279:O284)</f>
        <v>0.41569219381653044</v>
      </c>
      <c r="R279" s="10">
        <v>51.9</v>
      </c>
      <c r="S279" s="10">
        <v>4.1000000000000014</v>
      </c>
      <c r="T279" s="10">
        <f>117.4-4.5*(P279-$W$1)</f>
        <v>24.385000000000019</v>
      </c>
      <c r="U279" s="10">
        <f>4.5*Q279</f>
        <v>1.8706148721743869</v>
      </c>
    </row>
    <row r="280" spans="1:256">
      <c r="A280" s="9" t="s">
        <v>720</v>
      </c>
      <c r="B280" s="10" t="s">
        <v>678</v>
      </c>
      <c r="C280" s="9" t="s">
        <v>624</v>
      </c>
      <c r="D280" s="10" t="s">
        <v>121</v>
      </c>
      <c r="E280" s="9" t="s">
        <v>721</v>
      </c>
      <c r="F280" s="9" t="s">
        <v>134</v>
      </c>
      <c r="G280" s="10" t="s">
        <v>704</v>
      </c>
      <c r="H280" s="10" t="s">
        <v>718</v>
      </c>
      <c r="I280" s="9" t="s">
        <v>719</v>
      </c>
      <c r="L280" s="9">
        <v>19.97</v>
      </c>
      <c r="M280" s="9">
        <v>21.7</v>
      </c>
      <c r="N280" s="9" t="s">
        <v>681</v>
      </c>
      <c r="O280" s="10">
        <f t="shared" si="15"/>
        <v>19.97</v>
      </c>
      <c r="R280"/>
      <c r="S280"/>
    </row>
    <row r="281" spans="1:256">
      <c r="A281" s="9" t="s">
        <v>722</v>
      </c>
      <c r="B281" s="10" t="s">
        <v>678</v>
      </c>
      <c r="C281" s="9" t="s">
        <v>624</v>
      </c>
      <c r="D281" s="10" t="s">
        <v>121</v>
      </c>
      <c r="E281" s="9" t="s">
        <v>706</v>
      </c>
      <c r="F281" s="9" t="s">
        <v>707</v>
      </c>
      <c r="G281" s="10" t="s">
        <v>704</v>
      </c>
      <c r="H281" s="10" t="s">
        <v>718</v>
      </c>
      <c r="I281" s="9" t="s">
        <v>723</v>
      </c>
      <c r="L281" s="9">
        <v>19.23</v>
      </c>
      <c r="M281" s="9">
        <v>21.7</v>
      </c>
      <c r="N281" s="9" t="s">
        <v>681</v>
      </c>
      <c r="O281" s="10">
        <f t="shared" si="15"/>
        <v>19.23</v>
      </c>
    </row>
    <row r="282" spans="1:256">
      <c r="A282" s="9" t="s">
        <v>724</v>
      </c>
      <c r="B282" s="10" t="s">
        <v>678</v>
      </c>
      <c r="C282" s="9" t="s">
        <v>624</v>
      </c>
      <c r="D282" s="10" t="s">
        <v>121</v>
      </c>
      <c r="E282" s="9" t="s">
        <v>706</v>
      </c>
      <c r="F282" s="9" t="s">
        <v>707</v>
      </c>
      <c r="G282" s="10" t="s">
        <v>704</v>
      </c>
      <c r="H282" s="10" t="s">
        <v>718</v>
      </c>
      <c r="I282" s="9" t="s">
        <v>723</v>
      </c>
      <c r="L282" s="9">
        <v>19.32</v>
      </c>
      <c r="M282" s="9">
        <v>21.7</v>
      </c>
      <c r="N282" s="9" t="s">
        <v>681</v>
      </c>
      <c r="O282" s="10">
        <f t="shared" si="15"/>
        <v>19.32</v>
      </c>
    </row>
    <row r="283" spans="1:256">
      <c r="A283" s="9" t="s">
        <v>725</v>
      </c>
      <c r="B283" s="10" t="s">
        <v>678</v>
      </c>
      <c r="C283" s="9" t="s">
        <v>624</v>
      </c>
      <c r="D283" s="10" t="s">
        <v>121</v>
      </c>
      <c r="E283" s="9" t="s">
        <v>709</v>
      </c>
      <c r="F283" s="9" t="s">
        <v>134</v>
      </c>
      <c r="G283" s="10" t="s">
        <v>704</v>
      </c>
      <c r="H283" s="10" t="s">
        <v>718</v>
      </c>
      <c r="I283" s="9" t="s">
        <v>723</v>
      </c>
      <c r="L283" s="9">
        <v>19.440000000000001</v>
      </c>
      <c r="M283" s="9">
        <v>21.7</v>
      </c>
      <c r="N283" s="9" t="s">
        <v>681</v>
      </c>
      <c r="O283" s="10">
        <f t="shared" si="15"/>
        <v>19.440000000000001</v>
      </c>
    </row>
    <row r="284" spans="1:256">
      <c r="A284" s="9" t="s">
        <v>726</v>
      </c>
      <c r="B284" s="10" t="s">
        <v>678</v>
      </c>
      <c r="C284" s="9" t="s">
        <v>624</v>
      </c>
      <c r="D284" s="10" t="s">
        <v>121</v>
      </c>
      <c r="E284" s="9" t="s">
        <v>721</v>
      </c>
      <c r="F284" s="9" t="s">
        <v>134</v>
      </c>
      <c r="G284" s="10" t="s">
        <v>704</v>
      </c>
      <c r="H284" s="10" t="s">
        <v>718</v>
      </c>
      <c r="I284" s="9" t="s">
        <v>723</v>
      </c>
      <c r="L284" s="9">
        <v>19.760000000000002</v>
      </c>
      <c r="M284" s="9">
        <v>21.7</v>
      </c>
      <c r="N284" s="9" t="s">
        <v>681</v>
      </c>
      <c r="O284" s="10">
        <f t="shared" si="15"/>
        <v>19.760000000000002</v>
      </c>
    </row>
    <row r="286" spans="1:256">
      <c r="A286" s="9">
        <v>27</v>
      </c>
      <c r="B286" s="10" t="s">
        <v>727</v>
      </c>
      <c r="C286" s="9" t="s">
        <v>728</v>
      </c>
      <c r="D286" s="10" t="s">
        <v>619</v>
      </c>
      <c r="E286" s="9" t="s">
        <v>142</v>
      </c>
      <c r="F286" s="10"/>
      <c r="G286" s="9" t="s">
        <v>704</v>
      </c>
      <c r="H286" s="9" t="s">
        <v>718</v>
      </c>
      <c r="I286" s="10" t="s">
        <v>729</v>
      </c>
      <c r="L286" s="9">
        <v>18.7</v>
      </c>
      <c r="N286" s="9" t="s">
        <v>621</v>
      </c>
      <c r="O286" s="10">
        <f>L286</f>
        <v>18.7</v>
      </c>
      <c r="P286" s="10">
        <f>O286</f>
        <v>18.7</v>
      </c>
      <c r="Q286" s="10">
        <v>0.2</v>
      </c>
      <c r="R286" s="10">
        <v>44.55</v>
      </c>
      <c r="S286" s="10">
        <v>3.25</v>
      </c>
      <c r="T286" s="10">
        <f>117.4-4.5*(P286-$W$1)</f>
        <v>28.750000000000014</v>
      </c>
      <c r="U286" s="10">
        <f>4.5*Q286</f>
        <v>0.9</v>
      </c>
      <c r="IT286" s="15"/>
      <c r="IU286" s="15"/>
      <c r="IV286" s="15"/>
    </row>
    <row r="288" spans="1:256">
      <c r="B288" s="9" t="s">
        <v>730</v>
      </c>
      <c r="C288" s="9" t="s">
        <v>136</v>
      </c>
      <c r="D288" s="9" t="s">
        <v>121</v>
      </c>
      <c r="E288" s="9" t="s">
        <v>731</v>
      </c>
      <c r="G288" s="9" t="s">
        <v>704</v>
      </c>
      <c r="H288" s="9" t="s">
        <v>732</v>
      </c>
      <c r="I288" s="10" t="s">
        <v>733</v>
      </c>
      <c r="L288" s="9">
        <v>21.87</v>
      </c>
      <c r="M288" s="9">
        <v>21.7</v>
      </c>
      <c r="N288" s="9" t="s">
        <v>734</v>
      </c>
      <c r="O288" s="10">
        <f t="shared" ref="O288:O317" si="16">L288-(M288-21.7)</f>
        <v>21.87</v>
      </c>
      <c r="P288" s="10">
        <f>AVERAGE(O288:O317)</f>
        <v>21.125</v>
      </c>
      <c r="Q288" s="10">
        <f>STDEV(O288:O317)</f>
        <v>0.94251955069816751</v>
      </c>
      <c r="R288" s="10">
        <v>31</v>
      </c>
      <c r="S288" s="10">
        <v>2.8999999999999986</v>
      </c>
      <c r="T288" s="10">
        <f>117.4-4.5*(P288-$W$1)</f>
        <v>17.837500000000006</v>
      </c>
      <c r="U288" s="10">
        <f>4.5*Q288</f>
        <v>4.241337978141754</v>
      </c>
    </row>
    <row r="289" spans="2:19" customFormat="1">
      <c r="B289" s="9" t="s">
        <v>735</v>
      </c>
      <c r="C289" s="9" t="s">
        <v>136</v>
      </c>
      <c r="D289" s="9" t="s">
        <v>121</v>
      </c>
      <c r="E289" s="9" t="s">
        <v>731</v>
      </c>
      <c r="F289" s="9"/>
      <c r="G289" s="9" t="s">
        <v>704</v>
      </c>
      <c r="H289" s="9" t="s">
        <v>732</v>
      </c>
      <c r="I289" s="10" t="s">
        <v>733</v>
      </c>
      <c r="J289" s="9"/>
      <c r="K289" s="9"/>
      <c r="L289" s="9">
        <v>21.69</v>
      </c>
      <c r="M289" s="9">
        <v>21.7</v>
      </c>
      <c r="N289" s="9" t="s">
        <v>734</v>
      </c>
      <c r="O289" s="10">
        <f t="shared" si="16"/>
        <v>21.69</v>
      </c>
      <c r="P289" s="10"/>
      <c r="Q289" s="10"/>
    </row>
    <row r="290" spans="2:19" customFormat="1">
      <c r="B290" s="9" t="s">
        <v>736</v>
      </c>
      <c r="C290" s="9" t="s">
        <v>136</v>
      </c>
      <c r="D290" s="9" t="s">
        <v>121</v>
      </c>
      <c r="E290" s="9" t="s">
        <v>731</v>
      </c>
      <c r="F290" s="9"/>
      <c r="G290" s="9" t="s">
        <v>704</v>
      </c>
      <c r="H290" s="9" t="s">
        <v>732</v>
      </c>
      <c r="I290" s="10" t="s">
        <v>733</v>
      </c>
      <c r="J290" s="9"/>
      <c r="K290" s="9"/>
      <c r="L290" s="9">
        <v>21.17</v>
      </c>
      <c r="M290" s="9">
        <v>21.7</v>
      </c>
      <c r="N290" s="9" t="s">
        <v>734</v>
      </c>
      <c r="O290" s="10">
        <f t="shared" si="16"/>
        <v>21.17</v>
      </c>
      <c r="P290" s="10"/>
      <c r="Q290" s="10"/>
      <c r="R290" s="10"/>
      <c r="S290" s="10"/>
    </row>
    <row r="291" spans="2:19" customFormat="1">
      <c r="B291" s="9" t="s">
        <v>737</v>
      </c>
      <c r="C291" s="9" t="s">
        <v>136</v>
      </c>
      <c r="D291" s="9" t="s">
        <v>121</v>
      </c>
      <c r="E291" s="9" t="s">
        <v>731</v>
      </c>
      <c r="F291" s="9"/>
      <c r="G291" s="9" t="s">
        <v>704</v>
      </c>
      <c r="H291" s="9" t="s">
        <v>732</v>
      </c>
      <c r="I291" s="10" t="s">
        <v>733</v>
      </c>
      <c r="J291" s="9"/>
      <c r="K291" s="9"/>
      <c r="L291" s="9">
        <v>21.11</v>
      </c>
      <c r="M291" s="9">
        <v>21.7</v>
      </c>
      <c r="N291" s="9" t="s">
        <v>734</v>
      </c>
      <c r="O291" s="10">
        <f t="shared" si="16"/>
        <v>21.11</v>
      </c>
      <c r="P291" s="10"/>
      <c r="Q291" s="10"/>
      <c r="R291" s="10"/>
      <c r="S291" s="10"/>
    </row>
    <row r="292" spans="2:19" customFormat="1">
      <c r="B292" s="9" t="s">
        <v>738</v>
      </c>
      <c r="C292" s="9" t="s">
        <v>136</v>
      </c>
      <c r="D292" s="9" t="s">
        <v>121</v>
      </c>
      <c r="E292" s="9" t="s">
        <v>731</v>
      </c>
      <c r="F292" s="9"/>
      <c r="G292" s="9" t="s">
        <v>704</v>
      </c>
      <c r="H292" s="9" t="s">
        <v>732</v>
      </c>
      <c r="I292" s="10" t="s">
        <v>733</v>
      </c>
      <c r="J292" s="9"/>
      <c r="K292" s="9"/>
      <c r="L292" s="9">
        <v>20.87</v>
      </c>
      <c r="M292" s="9">
        <v>21.7</v>
      </c>
      <c r="N292" s="9" t="s">
        <v>734</v>
      </c>
      <c r="O292" s="10">
        <f t="shared" si="16"/>
        <v>20.87</v>
      </c>
      <c r="P292" s="10"/>
      <c r="Q292" s="10"/>
      <c r="R292" s="10"/>
      <c r="S292" s="10"/>
    </row>
    <row r="293" spans="2:19" customFormat="1">
      <c r="B293" s="9" t="s">
        <v>738</v>
      </c>
      <c r="C293" s="9" t="s">
        <v>136</v>
      </c>
      <c r="D293" s="9" t="s">
        <v>121</v>
      </c>
      <c r="E293" s="9" t="s">
        <v>731</v>
      </c>
      <c r="F293" s="9"/>
      <c r="G293" s="9" t="s">
        <v>704</v>
      </c>
      <c r="H293" s="9" t="s">
        <v>732</v>
      </c>
      <c r="I293" s="10" t="s">
        <v>733</v>
      </c>
      <c r="J293" s="9"/>
      <c r="K293" s="9"/>
      <c r="L293" s="9">
        <v>22.72</v>
      </c>
      <c r="M293" s="9">
        <v>21.7</v>
      </c>
      <c r="N293" s="9" t="s">
        <v>734</v>
      </c>
      <c r="O293" s="10">
        <f t="shared" si="16"/>
        <v>22.72</v>
      </c>
      <c r="P293" s="10"/>
      <c r="Q293" s="10"/>
      <c r="R293" s="10"/>
      <c r="S293" s="10"/>
    </row>
    <row r="294" spans="2:19" customFormat="1">
      <c r="B294" s="9" t="s">
        <v>739</v>
      </c>
      <c r="C294" s="9" t="s">
        <v>136</v>
      </c>
      <c r="D294" s="9" t="s">
        <v>121</v>
      </c>
      <c r="E294" s="9" t="s">
        <v>731</v>
      </c>
      <c r="F294" s="9"/>
      <c r="G294" s="9" t="s">
        <v>704</v>
      </c>
      <c r="H294" s="9" t="s">
        <v>732</v>
      </c>
      <c r="I294" s="10" t="s">
        <v>733</v>
      </c>
      <c r="J294" s="9"/>
      <c r="K294" s="9"/>
      <c r="L294" s="9">
        <v>22.01</v>
      </c>
      <c r="M294" s="9">
        <v>21.7</v>
      </c>
      <c r="N294" s="9" t="s">
        <v>734</v>
      </c>
      <c r="O294" s="10">
        <f t="shared" si="16"/>
        <v>22.01</v>
      </c>
      <c r="P294" s="10"/>
      <c r="Q294" s="10"/>
      <c r="R294" s="10"/>
      <c r="S294" s="10"/>
    </row>
    <row r="295" spans="2:19" customFormat="1">
      <c r="B295" s="9" t="s">
        <v>740</v>
      </c>
      <c r="C295" s="9" t="s">
        <v>136</v>
      </c>
      <c r="D295" s="9" t="s">
        <v>121</v>
      </c>
      <c r="E295" s="9" t="s">
        <v>731</v>
      </c>
      <c r="F295" s="9"/>
      <c r="G295" s="9" t="s">
        <v>704</v>
      </c>
      <c r="H295" s="9" t="s">
        <v>732</v>
      </c>
      <c r="I295" s="10" t="s">
        <v>733</v>
      </c>
      <c r="J295" s="9"/>
      <c r="K295" s="9"/>
      <c r="L295" s="9">
        <v>19.77</v>
      </c>
      <c r="M295" s="9">
        <v>21.7</v>
      </c>
      <c r="N295" s="9" t="s">
        <v>734</v>
      </c>
      <c r="O295" s="10">
        <f t="shared" si="16"/>
        <v>19.77</v>
      </c>
      <c r="P295" s="10"/>
      <c r="Q295" s="10"/>
      <c r="R295" s="10"/>
      <c r="S295" s="10"/>
    </row>
    <row r="296" spans="2:19" customFormat="1">
      <c r="B296" s="9" t="s">
        <v>741</v>
      </c>
      <c r="C296" s="9" t="s">
        <v>136</v>
      </c>
      <c r="D296" s="9" t="s">
        <v>132</v>
      </c>
      <c r="E296" s="9" t="s">
        <v>731</v>
      </c>
      <c r="F296" s="9"/>
      <c r="G296" s="9" t="s">
        <v>704</v>
      </c>
      <c r="H296" s="9" t="s">
        <v>732</v>
      </c>
      <c r="I296" s="10" t="s">
        <v>733</v>
      </c>
      <c r="J296" s="9"/>
      <c r="K296" s="9"/>
      <c r="L296" s="9">
        <v>20.78</v>
      </c>
      <c r="M296" s="9">
        <v>21.7</v>
      </c>
      <c r="N296" s="9" t="s">
        <v>734</v>
      </c>
      <c r="O296" s="10">
        <f t="shared" si="16"/>
        <v>20.78</v>
      </c>
      <c r="P296" s="10"/>
      <c r="Q296" s="10"/>
      <c r="R296" s="10"/>
      <c r="S296" s="10"/>
    </row>
    <row r="297" spans="2:19" customFormat="1">
      <c r="B297" s="9" t="s">
        <v>742</v>
      </c>
      <c r="C297" s="9" t="s">
        <v>136</v>
      </c>
      <c r="D297" s="9" t="s">
        <v>132</v>
      </c>
      <c r="E297" s="9" t="s">
        <v>731</v>
      </c>
      <c r="F297" s="9"/>
      <c r="G297" s="9" t="s">
        <v>704</v>
      </c>
      <c r="H297" s="9" t="s">
        <v>732</v>
      </c>
      <c r="I297" s="10" t="s">
        <v>743</v>
      </c>
      <c r="J297" s="9"/>
      <c r="K297" s="9"/>
      <c r="L297" s="9">
        <v>19.64</v>
      </c>
      <c r="M297" s="9">
        <v>21.7</v>
      </c>
      <c r="N297" s="9" t="s">
        <v>734</v>
      </c>
      <c r="O297" s="10">
        <f t="shared" si="16"/>
        <v>19.64</v>
      </c>
      <c r="P297" s="10"/>
      <c r="Q297" s="10"/>
      <c r="R297" s="10"/>
      <c r="S297" s="10"/>
    </row>
    <row r="298" spans="2:19" customFormat="1">
      <c r="B298" s="9" t="s">
        <v>744</v>
      </c>
      <c r="C298" s="9" t="s">
        <v>136</v>
      </c>
      <c r="D298" s="9" t="s">
        <v>121</v>
      </c>
      <c r="E298" s="9" t="s">
        <v>731</v>
      </c>
      <c r="F298" s="9"/>
      <c r="G298" s="9" t="s">
        <v>704</v>
      </c>
      <c r="H298" s="9" t="s">
        <v>732</v>
      </c>
      <c r="I298" s="10" t="s">
        <v>743</v>
      </c>
      <c r="J298" s="9"/>
      <c r="K298" s="9"/>
      <c r="L298" s="9">
        <v>21.46</v>
      </c>
      <c r="M298" s="9">
        <v>21.7</v>
      </c>
      <c r="N298" s="9" t="s">
        <v>734</v>
      </c>
      <c r="O298" s="10">
        <f t="shared" si="16"/>
        <v>21.46</v>
      </c>
      <c r="P298" s="10"/>
      <c r="Q298" s="10"/>
      <c r="R298" s="10"/>
      <c r="S298" s="10"/>
    </row>
    <row r="299" spans="2:19" customFormat="1">
      <c r="B299" s="9" t="s">
        <v>745</v>
      </c>
      <c r="C299" s="9" t="s">
        <v>136</v>
      </c>
      <c r="D299" s="9" t="s">
        <v>121</v>
      </c>
      <c r="E299" s="9" t="s">
        <v>731</v>
      </c>
      <c r="F299" s="9"/>
      <c r="G299" s="9" t="s">
        <v>704</v>
      </c>
      <c r="H299" s="9" t="s">
        <v>732</v>
      </c>
      <c r="I299" s="10" t="s">
        <v>743</v>
      </c>
      <c r="J299" s="9"/>
      <c r="K299" s="9"/>
      <c r="L299" s="9">
        <v>19.77</v>
      </c>
      <c r="M299" s="9">
        <v>21.7</v>
      </c>
      <c r="N299" s="9" t="s">
        <v>734</v>
      </c>
      <c r="O299" s="10">
        <f t="shared" si="16"/>
        <v>19.77</v>
      </c>
      <c r="P299" s="10"/>
      <c r="Q299" s="10"/>
      <c r="R299" s="10"/>
      <c r="S299" s="10"/>
    </row>
    <row r="300" spans="2:19" customFormat="1">
      <c r="B300" s="9" t="s">
        <v>745</v>
      </c>
      <c r="C300" s="9" t="s">
        <v>136</v>
      </c>
      <c r="D300" s="9" t="s">
        <v>121</v>
      </c>
      <c r="E300" s="9" t="s">
        <v>731</v>
      </c>
      <c r="F300" s="9"/>
      <c r="G300" s="9" t="s">
        <v>704</v>
      </c>
      <c r="H300" s="9" t="s">
        <v>732</v>
      </c>
      <c r="I300" s="10" t="s">
        <v>743</v>
      </c>
      <c r="J300" s="9"/>
      <c r="K300" s="9"/>
      <c r="L300" s="9">
        <v>21.67</v>
      </c>
      <c r="M300" s="9">
        <v>21.7</v>
      </c>
      <c r="N300" s="9" t="s">
        <v>734</v>
      </c>
      <c r="O300" s="10">
        <f t="shared" si="16"/>
        <v>21.67</v>
      </c>
      <c r="P300" s="10"/>
      <c r="Q300" s="10"/>
      <c r="R300" s="10"/>
      <c r="S300" s="10"/>
    </row>
    <row r="301" spans="2:19" customFormat="1">
      <c r="B301" s="9" t="s">
        <v>746</v>
      </c>
      <c r="C301" s="9" t="s">
        <v>136</v>
      </c>
      <c r="D301" s="9" t="s">
        <v>121</v>
      </c>
      <c r="E301" s="9" t="s">
        <v>731</v>
      </c>
      <c r="F301" s="9"/>
      <c r="G301" s="9" t="s">
        <v>704</v>
      </c>
      <c r="H301" s="9" t="s">
        <v>732</v>
      </c>
      <c r="I301" s="10" t="s">
        <v>743</v>
      </c>
      <c r="J301" s="9"/>
      <c r="K301" s="9"/>
      <c r="L301" s="9">
        <v>20.37</v>
      </c>
      <c r="M301" s="9">
        <v>21.7</v>
      </c>
      <c r="N301" s="9" t="s">
        <v>734</v>
      </c>
      <c r="O301" s="10">
        <f t="shared" si="16"/>
        <v>20.37</v>
      </c>
      <c r="P301" s="10"/>
      <c r="Q301" s="10"/>
      <c r="R301" s="10"/>
      <c r="S301" s="10"/>
    </row>
    <row r="302" spans="2:19" customFormat="1">
      <c r="B302" s="9" t="s">
        <v>746</v>
      </c>
      <c r="C302" s="9" t="s">
        <v>136</v>
      </c>
      <c r="D302" s="9" t="s">
        <v>121</v>
      </c>
      <c r="E302" s="9" t="s">
        <v>731</v>
      </c>
      <c r="F302" s="9"/>
      <c r="G302" s="9" t="s">
        <v>704</v>
      </c>
      <c r="H302" s="9" t="s">
        <v>732</v>
      </c>
      <c r="I302" s="10" t="s">
        <v>743</v>
      </c>
      <c r="J302" s="9"/>
      <c r="K302" s="9"/>
      <c r="L302" s="9">
        <v>21.9</v>
      </c>
      <c r="M302" s="9">
        <v>21.7</v>
      </c>
      <c r="N302" s="9" t="s">
        <v>734</v>
      </c>
      <c r="O302" s="10">
        <f t="shared" si="16"/>
        <v>21.9</v>
      </c>
      <c r="P302" s="10"/>
      <c r="Q302" s="10"/>
      <c r="R302" s="10"/>
      <c r="S302" s="10"/>
    </row>
    <row r="303" spans="2:19" customFormat="1">
      <c r="B303" s="9" t="s">
        <v>747</v>
      </c>
      <c r="C303" s="9" t="s">
        <v>136</v>
      </c>
      <c r="D303" s="9" t="s">
        <v>121</v>
      </c>
      <c r="E303" s="9" t="s">
        <v>731</v>
      </c>
      <c r="F303" s="9"/>
      <c r="G303" s="9" t="s">
        <v>704</v>
      </c>
      <c r="H303" s="9" t="s">
        <v>732</v>
      </c>
      <c r="I303" s="10" t="s">
        <v>743</v>
      </c>
      <c r="J303" s="9"/>
      <c r="K303" s="9"/>
      <c r="L303" s="9">
        <v>20.41</v>
      </c>
      <c r="M303" s="9">
        <v>21.7</v>
      </c>
      <c r="N303" s="9" t="s">
        <v>734</v>
      </c>
      <c r="O303" s="10">
        <f t="shared" si="16"/>
        <v>20.41</v>
      </c>
      <c r="P303" s="10"/>
      <c r="Q303" s="10"/>
      <c r="R303" s="10"/>
      <c r="S303" s="10"/>
    </row>
    <row r="304" spans="2:19" customFormat="1">
      <c r="B304" s="9" t="s">
        <v>747</v>
      </c>
      <c r="C304" s="9" t="s">
        <v>136</v>
      </c>
      <c r="D304" s="9" t="s">
        <v>121</v>
      </c>
      <c r="E304" s="9" t="s">
        <v>731</v>
      </c>
      <c r="F304" s="9"/>
      <c r="G304" s="9" t="s">
        <v>704</v>
      </c>
      <c r="H304" s="9" t="s">
        <v>732</v>
      </c>
      <c r="I304" s="10" t="s">
        <v>743</v>
      </c>
      <c r="J304" s="9"/>
      <c r="K304" s="9"/>
      <c r="L304" s="9">
        <v>21.29</v>
      </c>
      <c r="M304" s="9">
        <v>21.7</v>
      </c>
      <c r="N304" s="9" t="s">
        <v>734</v>
      </c>
      <c r="O304" s="10">
        <f t="shared" si="16"/>
        <v>21.29</v>
      </c>
      <c r="P304" s="10"/>
      <c r="Q304" s="10"/>
      <c r="R304" s="10"/>
      <c r="S304" s="10"/>
    </row>
    <row r="305" spans="2:15" customFormat="1">
      <c r="B305" s="9" t="s">
        <v>748</v>
      </c>
      <c r="C305" s="9" t="s">
        <v>136</v>
      </c>
      <c r="D305" s="9" t="s">
        <v>121</v>
      </c>
      <c r="E305" s="9" t="s">
        <v>731</v>
      </c>
      <c r="F305" s="9"/>
      <c r="G305" s="9" t="s">
        <v>704</v>
      </c>
      <c r="H305" s="9" t="s">
        <v>732</v>
      </c>
      <c r="I305" s="10" t="s">
        <v>743</v>
      </c>
      <c r="J305" s="9"/>
      <c r="K305" s="9"/>
      <c r="L305" s="9">
        <v>20.46</v>
      </c>
      <c r="M305" s="9">
        <v>21.7</v>
      </c>
      <c r="N305" s="9" t="s">
        <v>734</v>
      </c>
      <c r="O305" s="10">
        <f t="shared" si="16"/>
        <v>20.46</v>
      </c>
    </row>
    <row r="306" spans="2:15" customFormat="1">
      <c r="B306" s="9" t="s">
        <v>749</v>
      </c>
      <c r="C306" s="9" t="s">
        <v>136</v>
      </c>
      <c r="D306" s="9" t="s">
        <v>121</v>
      </c>
      <c r="E306" s="9" t="s">
        <v>731</v>
      </c>
      <c r="F306" s="9"/>
      <c r="G306" s="9" t="s">
        <v>704</v>
      </c>
      <c r="H306" s="9" t="s">
        <v>732</v>
      </c>
      <c r="I306" s="10" t="s">
        <v>743</v>
      </c>
      <c r="J306" s="9"/>
      <c r="K306" s="9"/>
      <c r="L306" s="9">
        <v>21.38</v>
      </c>
      <c r="M306" s="9">
        <v>21.7</v>
      </c>
      <c r="N306" s="9" t="s">
        <v>734</v>
      </c>
      <c r="O306" s="10">
        <f t="shared" si="16"/>
        <v>21.38</v>
      </c>
    </row>
    <row r="307" spans="2:15" customFormat="1">
      <c r="B307" s="9" t="s">
        <v>750</v>
      </c>
      <c r="C307" s="9" t="s">
        <v>136</v>
      </c>
      <c r="D307" s="9" t="s">
        <v>121</v>
      </c>
      <c r="E307" s="9" t="s">
        <v>731</v>
      </c>
      <c r="F307" s="9"/>
      <c r="G307" s="9" t="s">
        <v>704</v>
      </c>
      <c r="H307" s="9" t="s">
        <v>732</v>
      </c>
      <c r="I307" s="10" t="s">
        <v>743</v>
      </c>
      <c r="J307" s="9"/>
      <c r="K307" s="9"/>
      <c r="L307" s="9">
        <v>22.05</v>
      </c>
      <c r="M307" s="9">
        <v>21.7</v>
      </c>
      <c r="N307" s="9" t="s">
        <v>734</v>
      </c>
      <c r="O307" s="10">
        <f t="shared" si="16"/>
        <v>22.05</v>
      </c>
    </row>
    <row r="308" spans="2:15" customFormat="1">
      <c r="B308" s="9" t="s">
        <v>751</v>
      </c>
      <c r="C308" s="9" t="s">
        <v>136</v>
      </c>
      <c r="D308" s="9" t="s">
        <v>121</v>
      </c>
      <c r="E308" s="9" t="s">
        <v>731</v>
      </c>
      <c r="F308" s="9"/>
      <c r="G308" s="9" t="s">
        <v>704</v>
      </c>
      <c r="H308" s="9" t="s">
        <v>732</v>
      </c>
      <c r="I308" s="10" t="s">
        <v>743</v>
      </c>
      <c r="J308" s="9"/>
      <c r="K308" s="9"/>
      <c r="L308" s="9">
        <v>22.36</v>
      </c>
      <c r="M308" s="9">
        <v>21.7</v>
      </c>
      <c r="N308" s="9" t="s">
        <v>734</v>
      </c>
      <c r="O308" s="10">
        <f t="shared" si="16"/>
        <v>22.36</v>
      </c>
    </row>
    <row r="309" spans="2:15" customFormat="1">
      <c r="B309" s="9" t="s">
        <v>752</v>
      </c>
      <c r="C309" s="9" t="s">
        <v>136</v>
      </c>
      <c r="D309" s="9" t="s">
        <v>121</v>
      </c>
      <c r="E309" s="9" t="s">
        <v>731</v>
      </c>
      <c r="F309" s="9"/>
      <c r="G309" s="9" t="s">
        <v>704</v>
      </c>
      <c r="H309" s="9" t="s">
        <v>732</v>
      </c>
      <c r="I309" s="10" t="s">
        <v>743</v>
      </c>
      <c r="J309" s="9"/>
      <c r="K309" s="9"/>
      <c r="L309" s="9">
        <v>19.37</v>
      </c>
      <c r="M309" s="9">
        <v>21.7</v>
      </c>
      <c r="N309" s="9" t="s">
        <v>734</v>
      </c>
      <c r="O309" s="10">
        <f t="shared" si="16"/>
        <v>19.37</v>
      </c>
    </row>
    <row r="310" spans="2:15" customFormat="1">
      <c r="B310" s="9" t="s">
        <v>752</v>
      </c>
      <c r="C310" s="9" t="s">
        <v>136</v>
      </c>
      <c r="D310" s="9" t="s">
        <v>121</v>
      </c>
      <c r="E310" s="9" t="s">
        <v>731</v>
      </c>
      <c r="F310" s="9"/>
      <c r="G310" s="9" t="s">
        <v>704</v>
      </c>
      <c r="H310" s="9" t="s">
        <v>732</v>
      </c>
      <c r="I310" s="10" t="s">
        <v>743</v>
      </c>
      <c r="J310" s="9"/>
      <c r="K310" s="9"/>
      <c r="L310" s="9">
        <v>20.62</v>
      </c>
      <c r="M310" s="9">
        <v>21.7</v>
      </c>
      <c r="N310" s="9" t="s">
        <v>734</v>
      </c>
      <c r="O310" s="10">
        <f t="shared" si="16"/>
        <v>20.62</v>
      </c>
    </row>
    <row r="311" spans="2:15" customFormat="1">
      <c r="B311" s="9" t="s">
        <v>752</v>
      </c>
      <c r="C311" s="9" t="s">
        <v>136</v>
      </c>
      <c r="D311" s="9" t="s">
        <v>121</v>
      </c>
      <c r="E311" s="9" t="s">
        <v>731</v>
      </c>
      <c r="F311" s="9"/>
      <c r="G311" s="9" t="s">
        <v>704</v>
      </c>
      <c r="H311" s="9" t="s">
        <v>732</v>
      </c>
      <c r="I311" s="10" t="s">
        <v>743</v>
      </c>
      <c r="J311" s="9"/>
      <c r="K311" s="9"/>
      <c r="L311" s="9">
        <v>22.62</v>
      </c>
      <c r="M311" s="9">
        <v>21.7</v>
      </c>
      <c r="N311" s="9" t="s">
        <v>734</v>
      </c>
      <c r="O311" s="10">
        <f t="shared" si="16"/>
        <v>22.62</v>
      </c>
    </row>
    <row r="312" spans="2:15" customFormat="1">
      <c r="B312" s="9" t="s">
        <v>753</v>
      </c>
      <c r="C312" s="9" t="s">
        <v>136</v>
      </c>
      <c r="D312" s="9" t="s">
        <v>121</v>
      </c>
      <c r="E312" s="9" t="s">
        <v>731</v>
      </c>
      <c r="F312" s="9"/>
      <c r="G312" s="9" t="s">
        <v>704</v>
      </c>
      <c r="H312" s="9" t="s">
        <v>732</v>
      </c>
      <c r="I312" s="10" t="s">
        <v>743</v>
      </c>
      <c r="J312" s="9"/>
      <c r="K312" s="9"/>
      <c r="L312" s="9">
        <v>19.8</v>
      </c>
      <c r="M312" s="9">
        <v>21.7</v>
      </c>
      <c r="N312" s="9" t="s">
        <v>734</v>
      </c>
      <c r="O312" s="10">
        <f t="shared" si="16"/>
        <v>19.8</v>
      </c>
    </row>
    <row r="313" spans="2:15" customFormat="1">
      <c r="B313" s="9" t="s">
        <v>753</v>
      </c>
      <c r="C313" s="9" t="s">
        <v>136</v>
      </c>
      <c r="D313" s="9" t="s">
        <v>121</v>
      </c>
      <c r="E313" s="9" t="s">
        <v>731</v>
      </c>
      <c r="F313" s="9"/>
      <c r="G313" s="9" t="s">
        <v>704</v>
      </c>
      <c r="H313" s="9" t="s">
        <v>732</v>
      </c>
      <c r="I313" s="10" t="s">
        <v>743</v>
      </c>
      <c r="J313" s="9"/>
      <c r="K313" s="9"/>
      <c r="L313" s="9">
        <v>20.76</v>
      </c>
      <c r="M313" s="9">
        <v>21.7</v>
      </c>
      <c r="N313" s="9" t="s">
        <v>734</v>
      </c>
      <c r="O313" s="10">
        <f t="shared" si="16"/>
        <v>20.76</v>
      </c>
    </row>
    <row r="314" spans="2:15" customFormat="1">
      <c r="B314" s="9" t="s">
        <v>753</v>
      </c>
      <c r="C314" s="9" t="s">
        <v>136</v>
      </c>
      <c r="D314" s="9" t="s">
        <v>132</v>
      </c>
      <c r="E314" s="9" t="s">
        <v>731</v>
      </c>
      <c r="F314" s="9"/>
      <c r="G314" s="9" t="s">
        <v>704</v>
      </c>
      <c r="H314" s="9" t="s">
        <v>732</v>
      </c>
      <c r="I314" s="10" t="s">
        <v>743</v>
      </c>
      <c r="J314" s="9"/>
      <c r="K314" s="9"/>
      <c r="L314" s="9">
        <v>21.9</v>
      </c>
      <c r="M314" s="9">
        <v>21.7</v>
      </c>
      <c r="N314" s="9" t="s">
        <v>734</v>
      </c>
      <c r="O314" s="10">
        <f t="shared" si="16"/>
        <v>21.9</v>
      </c>
    </row>
    <row r="315" spans="2:15" customFormat="1">
      <c r="B315" s="9" t="s">
        <v>754</v>
      </c>
      <c r="C315" s="9" t="s">
        <v>136</v>
      </c>
      <c r="D315" s="9" t="s">
        <v>121</v>
      </c>
      <c r="E315" s="9" t="s">
        <v>731</v>
      </c>
      <c r="F315" s="9"/>
      <c r="G315" s="9" t="s">
        <v>704</v>
      </c>
      <c r="H315" s="9" t="s">
        <v>732</v>
      </c>
      <c r="I315" s="10" t="s">
        <v>743</v>
      </c>
      <c r="J315" s="9"/>
      <c r="K315" s="9"/>
      <c r="L315" s="9">
        <v>20.420000000000002</v>
      </c>
      <c r="M315" s="9">
        <v>21.7</v>
      </c>
      <c r="N315" s="9" t="s">
        <v>734</v>
      </c>
      <c r="O315" s="10">
        <f t="shared" si="16"/>
        <v>20.420000000000002</v>
      </c>
    </row>
    <row r="316" spans="2:15" customFormat="1">
      <c r="B316" s="9" t="s">
        <v>754</v>
      </c>
      <c r="C316" s="9" t="s">
        <v>136</v>
      </c>
      <c r="D316" s="9" t="s">
        <v>121</v>
      </c>
      <c r="E316" s="9" t="s">
        <v>731</v>
      </c>
      <c r="F316" s="9"/>
      <c r="G316" s="9" t="s">
        <v>704</v>
      </c>
      <c r="H316" s="9" t="s">
        <v>732</v>
      </c>
      <c r="I316" s="10" t="s">
        <v>743</v>
      </c>
      <c r="J316" s="9"/>
      <c r="K316" s="9"/>
      <c r="L316" s="9">
        <v>21</v>
      </c>
      <c r="M316" s="9">
        <v>21.7</v>
      </c>
      <c r="N316" s="9" t="s">
        <v>734</v>
      </c>
      <c r="O316" s="10">
        <f t="shared" si="16"/>
        <v>21</v>
      </c>
    </row>
    <row r="317" spans="2:15" customFormat="1">
      <c r="B317" s="9" t="s">
        <v>754</v>
      </c>
      <c r="C317" s="9" t="s">
        <v>136</v>
      </c>
      <c r="D317" s="9" t="s">
        <v>121</v>
      </c>
      <c r="E317" s="9" t="s">
        <v>731</v>
      </c>
      <c r="F317" s="9"/>
      <c r="G317" s="9" t="s">
        <v>704</v>
      </c>
      <c r="H317" s="9" t="s">
        <v>732</v>
      </c>
      <c r="I317" s="10" t="s">
        <v>743</v>
      </c>
      <c r="J317" s="9"/>
      <c r="K317" s="9"/>
      <c r="L317" s="9">
        <v>22.51</v>
      </c>
      <c r="M317" s="9">
        <v>21.7</v>
      </c>
      <c r="N317" s="9" t="s">
        <v>734</v>
      </c>
      <c r="O317" s="10">
        <f t="shared" si="16"/>
        <v>22.51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H23" sqref="H23"/>
    </sheetView>
  </sheetViews>
  <sheetFormatPr baseColWidth="10" defaultColWidth="11.6640625" defaultRowHeight="15" x14ac:dyDescent="0"/>
  <cols>
    <col min="1" max="1" width="15.1640625" style="4" customWidth="1"/>
    <col min="2" max="4" width="11.6640625" style="4"/>
    <col min="5" max="5" width="13" style="4" customWidth="1"/>
    <col min="6" max="6" width="11.6640625" style="4"/>
    <col min="7" max="7" width="13" style="4" customWidth="1"/>
    <col min="8" max="9" width="11.6640625" style="4"/>
    <col min="10" max="10" width="13.5" style="4" customWidth="1"/>
    <col min="11" max="11" width="11.1640625" style="4" customWidth="1"/>
    <col min="12" max="16384" width="11.6640625" style="4"/>
  </cols>
  <sheetData>
    <row r="1" spans="1:15">
      <c r="A1" s="3" t="s">
        <v>90</v>
      </c>
      <c r="B1" s="4" t="s">
        <v>91</v>
      </c>
      <c r="C1" s="4" t="s">
        <v>96</v>
      </c>
      <c r="D1" s="4" t="s">
        <v>97</v>
      </c>
      <c r="E1" s="4" t="s">
        <v>98</v>
      </c>
    </row>
    <row r="2" spans="1:15">
      <c r="A2" s="3"/>
      <c r="B2" s="4" t="s">
        <v>99</v>
      </c>
      <c r="D2" s="4" t="s">
        <v>100</v>
      </c>
    </row>
    <row r="3" spans="1:15">
      <c r="A3" s="3" t="s">
        <v>53</v>
      </c>
      <c r="B3" s="4">
        <v>200.3</v>
      </c>
      <c r="C3" s="4">
        <v>1</v>
      </c>
      <c r="D3" s="5">
        <v>23.192499999999995</v>
      </c>
      <c r="E3" s="5">
        <v>1.1691342951089965</v>
      </c>
      <c r="N3"/>
      <c r="O3"/>
    </row>
    <row r="4" spans="1:15">
      <c r="A4" s="3" t="s">
        <v>54</v>
      </c>
      <c r="B4" s="4">
        <v>195.05</v>
      </c>
      <c r="C4" s="4">
        <v>4.25</v>
      </c>
      <c r="D4" s="5">
        <v>24.250000000000014</v>
      </c>
      <c r="E4" s="5">
        <v>0.9</v>
      </c>
    </row>
    <row r="5" spans="1:15">
      <c r="A5" s="3" t="s">
        <v>55</v>
      </c>
      <c r="B5" s="4">
        <v>186.75</v>
      </c>
      <c r="C5" s="4">
        <v>4.0500000000000114</v>
      </c>
      <c r="D5" s="5">
        <v>22.771428571428558</v>
      </c>
      <c r="E5" s="5">
        <v>4.8586406829188649</v>
      </c>
    </row>
    <row r="6" spans="1:15">
      <c r="A6" s="3" t="s">
        <v>56</v>
      </c>
      <c r="B6" s="4">
        <v>178.39999999999998</v>
      </c>
      <c r="C6" s="4">
        <v>4.2999999999999972</v>
      </c>
      <c r="D6" s="5">
        <v>30.013913043478269</v>
      </c>
      <c r="E6" s="5">
        <v>4.6774407718230959</v>
      </c>
    </row>
    <row r="7" spans="1:15">
      <c r="A7" s="3" t="s">
        <v>57</v>
      </c>
      <c r="B7" s="4">
        <v>172.2</v>
      </c>
      <c r="C7" s="4">
        <v>1.8999999999999915</v>
      </c>
      <c r="D7" s="5">
        <v>26.049999999999997</v>
      </c>
      <c r="E7" s="5">
        <v>0.9</v>
      </c>
      <c r="N7"/>
      <c r="O7"/>
    </row>
    <row r="8" spans="1:15">
      <c r="A8" s="3" t="s">
        <v>58</v>
      </c>
      <c r="B8" s="4">
        <v>169.3</v>
      </c>
      <c r="C8" s="4">
        <v>1</v>
      </c>
      <c r="D8" s="5">
        <v>23.799999999999997</v>
      </c>
      <c r="E8" s="5">
        <v>3.4856850115866767</v>
      </c>
      <c r="N8"/>
      <c r="O8"/>
    </row>
    <row r="9" spans="1:15">
      <c r="A9" s="3" t="s">
        <v>59</v>
      </c>
      <c r="B9" s="4">
        <v>167.2</v>
      </c>
      <c r="C9" s="4">
        <v>1.1000000000000085</v>
      </c>
      <c r="D9" s="5">
        <v>22.787499999999994</v>
      </c>
      <c r="E9" s="5">
        <v>4.1757647047654896</v>
      </c>
      <c r="N9"/>
      <c r="O9"/>
    </row>
    <row r="10" spans="1:15">
      <c r="A10" s="3" t="s">
        <v>60</v>
      </c>
      <c r="B10" s="4">
        <v>164.8</v>
      </c>
      <c r="C10" s="4">
        <v>1.2999999999999972</v>
      </c>
      <c r="D10" s="5">
        <v>24.745000000000019</v>
      </c>
      <c r="E10" s="5">
        <v>2.5114422360992412</v>
      </c>
      <c r="N10"/>
      <c r="O10"/>
    </row>
    <row r="11" spans="1:15">
      <c r="A11" s="3" t="s">
        <v>61</v>
      </c>
      <c r="B11" s="4">
        <v>160.4</v>
      </c>
      <c r="C11" s="4">
        <v>3.0999999999999943</v>
      </c>
      <c r="D11" s="5">
        <v>20.559999999999988</v>
      </c>
      <c r="E11" s="5">
        <v>3.402388866664126</v>
      </c>
      <c r="N11"/>
      <c r="O11"/>
    </row>
    <row r="12" spans="1:15">
      <c r="A12" s="3" t="s">
        <v>62</v>
      </c>
      <c r="B12" s="4">
        <v>154.69999999999999</v>
      </c>
      <c r="C12" s="4">
        <v>2.6000000000000085</v>
      </c>
      <c r="D12" s="5">
        <v>23.221428571428589</v>
      </c>
      <c r="E12" s="5">
        <v>3.1037419811759919</v>
      </c>
      <c r="N12"/>
      <c r="O12"/>
    </row>
    <row r="13" spans="1:15">
      <c r="A13" s="3" t="s">
        <v>63</v>
      </c>
      <c r="B13" s="4">
        <v>148.55000000000001</v>
      </c>
      <c r="C13" s="4">
        <v>3.5499999999999972</v>
      </c>
      <c r="D13" s="5">
        <v>18.850000000000009</v>
      </c>
      <c r="E13" s="5">
        <v>4.284857057125711</v>
      </c>
      <c r="N13"/>
      <c r="O13"/>
    </row>
    <row r="14" spans="1:15">
      <c r="A14" s="3" t="s">
        <v>64</v>
      </c>
      <c r="B14" s="4">
        <v>142.4</v>
      </c>
      <c r="C14" s="4">
        <v>2.5999999999999943</v>
      </c>
      <c r="D14" s="5">
        <v>21.482500000000016</v>
      </c>
      <c r="E14" s="5">
        <v>5.632105512150849</v>
      </c>
      <c r="N14"/>
      <c r="O14"/>
    </row>
    <row r="15" spans="1:15">
      <c r="A15" s="3" t="s">
        <v>65</v>
      </c>
      <c r="B15" s="4">
        <v>136.35000000000002</v>
      </c>
      <c r="C15" s="4">
        <v>3.4500000000000028</v>
      </c>
      <c r="D15" s="5">
        <v>20.897500000000008</v>
      </c>
      <c r="E15" s="5">
        <v>3.0577975671287443</v>
      </c>
      <c r="N15"/>
      <c r="O15"/>
    </row>
    <row r="16" spans="1:15">
      <c r="A16" s="3" t="s">
        <v>66</v>
      </c>
      <c r="B16" s="4">
        <v>131.15</v>
      </c>
      <c r="C16" s="4">
        <v>1.75</v>
      </c>
      <c r="D16" s="5">
        <v>19.637500000000003</v>
      </c>
      <c r="E16" s="5">
        <v>2.8784761593593227</v>
      </c>
      <c r="N16"/>
      <c r="O16"/>
    </row>
    <row r="17" spans="1:15">
      <c r="A17" s="3" t="s">
        <v>67</v>
      </c>
      <c r="B17" s="4">
        <v>127.2</v>
      </c>
      <c r="C17" s="4">
        <v>2.2000000000000028</v>
      </c>
      <c r="D17" s="5">
        <v>21.549999999999997</v>
      </c>
      <c r="E17" s="5">
        <v>0.9</v>
      </c>
      <c r="N17"/>
      <c r="O17"/>
    </row>
    <row r="18" spans="1:15">
      <c r="A18" s="3" t="s">
        <v>68</v>
      </c>
      <c r="B18" s="4">
        <v>119</v>
      </c>
      <c r="C18" s="4">
        <v>6</v>
      </c>
      <c r="D18" s="5">
        <v>20.752272727272754</v>
      </c>
      <c r="E18" s="5">
        <v>2.6610255200170134</v>
      </c>
      <c r="N18"/>
      <c r="O18"/>
    </row>
    <row r="19" spans="1:15">
      <c r="A19" s="3" t="s">
        <v>69</v>
      </c>
      <c r="B19" s="4">
        <v>106.75</v>
      </c>
      <c r="C19" s="4">
        <v>6.25</v>
      </c>
      <c r="D19" s="5">
        <v>24.041875000000005</v>
      </c>
      <c r="E19" s="5">
        <v>3.3171996984332575</v>
      </c>
      <c r="N19"/>
      <c r="O19"/>
    </row>
    <row r="20" spans="1:15">
      <c r="A20" s="3" t="s">
        <v>70</v>
      </c>
      <c r="B20" s="4">
        <v>97.2</v>
      </c>
      <c r="C20" s="4">
        <v>3.2999999999999972</v>
      </c>
      <c r="D20" s="5">
        <v>26.950000000000017</v>
      </c>
      <c r="E20" s="5">
        <v>5.027126415756821</v>
      </c>
      <c r="N20"/>
      <c r="O20"/>
    </row>
    <row r="21" spans="1:15">
      <c r="A21" s="3" t="s">
        <v>71</v>
      </c>
      <c r="B21" s="4">
        <v>91.85</v>
      </c>
      <c r="C21" s="4">
        <v>2.0500000000000043</v>
      </c>
      <c r="D21" s="5">
        <v>32.237499999999997</v>
      </c>
      <c r="E21" s="5">
        <v>4.4604512103597802</v>
      </c>
      <c r="N21"/>
      <c r="O21"/>
    </row>
    <row r="22" spans="1:15">
      <c r="A22" s="3" t="s">
        <v>72</v>
      </c>
      <c r="B22" s="4">
        <v>88.05</v>
      </c>
      <c r="C22" s="4">
        <v>1.75</v>
      </c>
      <c r="D22" s="5">
        <v>28.599999999999994</v>
      </c>
      <c r="E22" s="5">
        <v>3.0872317697251037</v>
      </c>
      <c r="N22"/>
      <c r="O22"/>
    </row>
    <row r="23" spans="1:15">
      <c r="A23" s="3" t="s">
        <v>73</v>
      </c>
      <c r="B23" s="4">
        <v>84.949999999999989</v>
      </c>
      <c r="C23" s="4">
        <v>1.3500000000000014</v>
      </c>
      <c r="D23" s="5">
        <v>31</v>
      </c>
      <c r="E23" s="5">
        <v>0.63639610306789052</v>
      </c>
      <c r="N23"/>
      <c r="O23"/>
    </row>
    <row r="24" spans="1:15">
      <c r="A24" s="3" t="s">
        <v>74</v>
      </c>
      <c r="B24" s="4">
        <v>77.849999999999994</v>
      </c>
      <c r="C24" s="4">
        <v>5.75</v>
      </c>
      <c r="D24" s="5">
        <v>22.37184210526317</v>
      </c>
      <c r="E24" s="5">
        <v>4.1615429198416569</v>
      </c>
      <c r="N24"/>
      <c r="O24"/>
    </row>
    <row r="25" spans="1:15">
      <c r="A25" s="3" t="s">
        <v>75</v>
      </c>
      <c r="B25" s="4">
        <v>69.05</v>
      </c>
      <c r="C25" s="4">
        <v>3.0499999999999972</v>
      </c>
      <c r="D25" s="5">
        <v>21.935312500000009</v>
      </c>
      <c r="E25" s="5">
        <v>3.8759942676041197</v>
      </c>
      <c r="N25"/>
      <c r="O25"/>
    </row>
    <row r="26" spans="1:15">
      <c r="A26" s="3" t="s">
        <v>76</v>
      </c>
      <c r="B26" s="4">
        <v>63.8</v>
      </c>
      <c r="C26" s="4">
        <v>2.1999999999999993</v>
      </c>
      <c r="D26" s="5">
        <v>24.700000000000003</v>
      </c>
      <c r="E26" s="5">
        <v>0.9</v>
      </c>
      <c r="N26"/>
      <c r="O26"/>
    </row>
    <row r="27" spans="1:15">
      <c r="A27" s="3" t="s">
        <v>77</v>
      </c>
      <c r="B27" s="4">
        <v>60.400000000000006</v>
      </c>
      <c r="C27" s="4">
        <v>1.1999999999999993</v>
      </c>
      <c r="D27" s="6" t="s">
        <v>95</v>
      </c>
      <c r="E27" s="7" t="s">
        <v>95</v>
      </c>
      <c r="N27"/>
      <c r="O27"/>
    </row>
    <row r="28" spans="1:15">
      <c r="A28" s="3" t="s">
        <v>78</v>
      </c>
      <c r="B28" s="4">
        <v>57.6</v>
      </c>
      <c r="C28" s="4">
        <v>1.6000000000000014</v>
      </c>
      <c r="D28" s="5">
        <v>25.620250000000013</v>
      </c>
      <c r="E28" s="5">
        <v>6.5515853234160026</v>
      </c>
      <c r="N28"/>
      <c r="O28"/>
    </row>
    <row r="29" spans="1:15">
      <c r="A29" s="3" t="s">
        <v>79</v>
      </c>
      <c r="B29" s="4">
        <v>51.9</v>
      </c>
      <c r="C29" s="4">
        <v>4.1000000000000014</v>
      </c>
      <c r="D29" s="5">
        <v>24.384999999999991</v>
      </c>
      <c r="E29" s="5">
        <v>1.8706148721743869</v>
      </c>
      <c r="N29"/>
      <c r="O29"/>
    </row>
    <row r="30" spans="1:15">
      <c r="A30" s="3" t="s">
        <v>80</v>
      </c>
      <c r="B30" s="4">
        <v>44.55</v>
      </c>
      <c r="C30" s="4">
        <v>3.25</v>
      </c>
      <c r="D30" s="5">
        <v>28.750000000000014</v>
      </c>
      <c r="E30" s="5">
        <v>0.9</v>
      </c>
      <c r="N30"/>
      <c r="O30"/>
    </row>
    <row r="31" spans="1:15">
      <c r="A31" s="3" t="s">
        <v>81</v>
      </c>
      <c r="B31" s="4">
        <v>39.65</v>
      </c>
      <c r="C31" s="4">
        <v>1.6499999999999986</v>
      </c>
      <c r="D31" s="8" t="s">
        <v>95</v>
      </c>
      <c r="E31" s="5" t="s">
        <v>95</v>
      </c>
      <c r="N31"/>
      <c r="O31"/>
    </row>
    <row r="32" spans="1:15">
      <c r="A32" s="3" t="s">
        <v>82</v>
      </c>
      <c r="B32" s="4">
        <v>35.950000000000003</v>
      </c>
      <c r="C32" s="4">
        <v>2.0500000000000007</v>
      </c>
      <c r="D32" s="8" t="s">
        <v>95</v>
      </c>
      <c r="E32" s="5" t="s">
        <v>95</v>
      </c>
      <c r="N32"/>
      <c r="O32"/>
    </row>
    <row r="33" spans="1:15">
      <c r="A33" s="4" t="s">
        <v>83</v>
      </c>
      <c r="B33" s="4">
        <v>31</v>
      </c>
      <c r="C33" s="4">
        <v>2.8999999999999986</v>
      </c>
      <c r="D33" s="5">
        <v>17.837500000000006</v>
      </c>
      <c r="E33" s="5">
        <v>4.241337978141754</v>
      </c>
      <c r="N33"/>
      <c r="O3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H44" sqref="H44"/>
    </sheetView>
  </sheetViews>
  <sheetFormatPr baseColWidth="10" defaultRowHeight="15" x14ac:dyDescent="0"/>
  <cols>
    <col min="1" max="1" width="22.33203125" customWidth="1"/>
    <col min="2" max="2" width="17" customWidth="1"/>
    <col min="3" max="3" width="19" bestFit="1" customWidth="1"/>
    <col min="4" max="4" width="18" bestFit="1" customWidth="1"/>
  </cols>
  <sheetData>
    <row r="1" spans="1:4">
      <c r="A1" t="s">
        <v>86</v>
      </c>
    </row>
    <row r="2" spans="1:4">
      <c r="A2" s="1" t="s">
        <v>87</v>
      </c>
      <c r="B2" s="1"/>
      <c r="C2" s="1" t="s">
        <v>88</v>
      </c>
      <c r="D2" s="1" t="s">
        <v>89</v>
      </c>
    </row>
    <row r="3" spans="1:4">
      <c r="A3" s="1" t="s">
        <v>90</v>
      </c>
      <c r="B3" s="1" t="s">
        <v>91</v>
      </c>
      <c r="C3" s="1" t="s">
        <v>92</v>
      </c>
      <c r="D3" s="1" t="s">
        <v>92</v>
      </c>
    </row>
    <row r="4" spans="1:4">
      <c r="A4" s="1"/>
      <c r="B4" s="1" t="s">
        <v>93</v>
      </c>
      <c r="C4" s="1" t="s">
        <v>94</v>
      </c>
      <c r="D4" s="1" t="s">
        <v>94</v>
      </c>
    </row>
    <row r="5" spans="1:4">
      <c r="A5" t="s">
        <v>53</v>
      </c>
      <c r="B5">
        <v>200.3</v>
      </c>
      <c r="C5" s="2" t="s">
        <v>95</v>
      </c>
      <c r="D5">
        <v>2.0400000000000014</v>
      </c>
    </row>
    <row r="6" spans="1:4">
      <c r="A6" t="s">
        <v>54</v>
      </c>
      <c r="B6">
        <v>195.05</v>
      </c>
      <c r="C6" s="2" t="s">
        <v>95</v>
      </c>
      <c r="D6">
        <v>30.591428571428562</v>
      </c>
    </row>
    <row r="7" spans="1:4">
      <c r="A7" t="s">
        <v>55</v>
      </c>
      <c r="B7">
        <v>186.75</v>
      </c>
      <c r="C7" s="2" t="s">
        <v>95</v>
      </c>
      <c r="D7">
        <v>46.989253731343297</v>
      </c>
    </row>
    <row r="8" spans="1:4">
      <c r="A8" t="s">
        <v>56</v>
      </c>
      <c r="B8">
        <v>178.39999999999998</v>
      </c>
      <c r="C8" s="2" t="s">
        <v>95</v>
      </c>
      <c r="D8">
        <v>52.57285714285716</v>
      </c>
    </row>
    <row r="9" spans="1:4">
      <c r="A9" t="s">
        <v>57</v>
      </c>
      <c r="B9">
        <v>172.2</v>
      </c>
      <c r="C9" s="2" t="s">
        <v>95</v>
      </c>
      <c r="D9">
        <v>80.551874999999981</v>
      </c>
    </row>
    <row r="10" spans="1:4">
      <c r="A10" t="s">
        <v>58</v>
      </c>
      <c r="B10">
        <v>169.3</v>
      </c>
      <c r="C10">
        <v>-27.655833333333334</v>
      </c>
      <c r="D10">
        <v>95.084800000000016</v>
      </c>
    </row>
    <row r="11" spans="1:4">
      <c r="A11" t="s">
        <v>59</v>
      </c>
      <c r="B11">
        <v>167.2</v>
      </c>
      <c r="C11">
        <v>-28.676153846153849</v>
      </c>
      <c r="D11">
        <v>70.708648648648662</v>
      </c>
    </row>
    <row r="12" spans="1:4">
      <c r="A12" t="s">
        <v>60</v>
      </c>
      <c r="B12">
        <v>164.8</v>
      </c>
      <c r="C12">
        <v>-26.008000000000003</v>
      </c>
      <c r="D12">
        <v>49.971315789473685</v>
      </c>
    </row>
    <row r="13" spans="1:4">
      <c r="A13" t="s">
        <v>61</v>
      </c>
      <c r="B13">
        <v>160.4</v>
      </c>
      <c r="C13">
        <v>-20.034827586206891</v>
      </c>
      <c r="D13">
        <v>89.560153846153852</v>
      </c>
    </row>
    <row r="14" spans="1:4">
      <c r="A14" t="s">
        <v>62</v>
      </c>
      <c r="B14">
        <v>154.69999999999999</v>
      </c>
      <c r="C14">
        <v>-3.2536842105263153</v>
      </c>
      <c r="D14">
        <v>130.68739583333331</v>
      </c>
    </row>
    <row r="15" spans="1:4">
      <c r="A15" t="s">
        <v>63</v>
      </c>
      <c r="B15">
        <v>148.55000000000001</v>
      </c>
      <c r="C15">
        <v>-7.9951794871794828</v>
      </c>
      <c r="D15">
        <v>132.58823529411771</v>
      </c>
    </row>
    <row r="16" spans="1:4">
      <c r="A16" t="s">
        <v>64</v>
      </c>
      <c r="B16">
        <v>142.4</v>
      </c>
      <c r="C16">
        <v>-19.033714285714286</v>
      </c>
      <c r="D16">
        <v>134.09759999999997</v>
      </c>
    </row>
    <row r="17" spans="1:4">
      <c r="A17" t="s">
        <v>65</v>
      </c>
      <c r="B17">
        <v>136.35000000000002</v>
      </c>
      <c r="C17">
        <v>-24.338205128205125</v>
      </c>
      <c r="D17">
        <v>77.680000000000021</v>
      </c>
    </row>
    <row r="18" spans="1:4">
      <c r="A18" t="s">
        <v>66</v>
      </c>
      <c r="B18">
        <v>131.15</v>
      </c>
      <c r="C18">
        <v>-20.547058823529408</v>
      </c>
      <c r="D18">
        <v>118.78027777777778</v>
      </c>
    </row>
    <row r="19" spans="1:4">
      <c r="A19" t="s">
        <v>67</v>
      </c>
      <c r="B19">
        <v>127.2</v>
      </c>
      <c r="C19">
        <v>3.0052173913043494</v>
      </c>
      <c r="D19">
        <v>164.1257575757576</v>
      </c>
    </row>
    <row r="20" spans="1:4">
      <c r="A20" t="s">
        <v>68</v>
      </c>
      <c r="B20">
        <v>119</v>
      </c>
      <c r="C20">
        <v>-6.6872164948453543</v>
      </c>
      <c r="D20">
        <v>154.43913043478267</v>
      </c>
    </row>
    <row r="21" spans="1:4">
      <c r="A21" t="s">
        <v>69</v>
      </c>
      <c r="B21">
        <v>106.75</v>
      </c>
      <c r="C21">
        <v>6.1369879518072219</v>
      </c>
      <c r="D21">
        <v>181.65609090909089</v>
      </c>
    </row>
    <row r="22" spans="1:4">
      <c r="A22" t="s">
        <v>70</v>
      </c>
      <c r="B22">
        <v>97.2</v>
      </c>
      <c r="C22">
        <v>46.259827586206882</v>
      </c>
      <c r="D22">
        <v>227.84346153846158</v>
      </c>
    </row>
    <row r="23" spans="1:4">
      <c r="A23" t="s">
        <v>71</v>
      </c>
      <c r="B23">
        <v>91.85</v>
      </c>
      <c r="C23">
        <v>24.617142857142859</v>
      </c>
      <c r="D23">
        <v>232.8355555555556</v>
      </c>
    </row>
    <row r="24" spans="1:4">
      <c r="A24" t="s">
        <v>72</v>
      </c>
      <c r="B24">
        <v>88.05</v>
      </c>
      <c r="C24">
        <v>19.75</v>
      </c>
      <c r="D24">
        <v>219.12642857142853</v>
      </c>
    </row>
    <row r="25" spans="1:4">
      <c r="A25" t="s">
        <v>73</v>
      </c>
      <c r="B25">
        <v>84.949999999999989</v>
      </c>
      <c r="C25">
        <v>22.919615384615387</v>
      </c>
      <c r="D25">
        <v>214.90549999999993</v>
      </c>
    </row>
    <row r="26" spans="1:4">
      <c r="A26" t="s">
        <v>74</v>
      </c>
      <c r="B26">
        <v>77.849999999999994</v>
      </c>
      <c r="C26">
        <v>33.348275862068967</v>
      </c>
      <c r="D26">
        <v>226.31691056910586</v>
      </c>
    </row>
    <row r="27" spans="1:4">
      <c r="A27" t="s">
        <v>75</v>
      </c>
      <c r="B27">
        <v>69.05</v>
      </c>
      <c r="C27">
        <v>28.609677419354842</v>
      </c>
      <c r="D27">
        <v>203.14487179487179</v>
      </c>
    </row>
    <row r="28" spans="1:4">
      <c r="A28" t="s">
        <v>76</v>
      </c>
      <c r="B28">
        <v>63.8</v>
      </c>
      <c r="C28">
        <v>34.979555555555557</v>
      </c>
      <c r="D28">
        <v>196.25000000000003</v>
      </c>
    </row>
    <row r="29" spans="1:4">
      <c r="A29" t="s">
        <v>77</v>
      </c>
      <c r="B29">
        <v>60.400000000000006</v>
      </c>
      <c r="C29">
        <v>43.638000000000012</v>
      </c>
      <c r="D29">
        <v>175.238</v>
      </c>
    </row>
    <row r="30" spans="1:4">
      <c r="A30" t="s">
        <v>78</v>
      </c>
      <c r="B30">
        <v>57.6</v>
      </c>
      <c r="C30">
        <v>40.374545454545462</v>
      </c>
      <c r="D30">
        <v>138.29499999999999</v>
      </c>
    </row>
    <row r="31" spans="1:4">
      <c r="A31" t="s">
        <v>79</v>
      </c>
      <c r="B31">
        <v>51.9</v>
      </c>
      <c r="C31">
        <v>64.658795180722933</v>
      </c>
      <c r="D31">
        <v>177.36490909090909</v>
      </c>
    </row>
    <row r="32" spans="1:4">
      <c r="A32" t="s">
        <v>80</v>
      </c>
      <c r="B32">
        <v>44.55</v>
      </c>
      <c r="C32">
        <v>46.790606060606059</v>
      </c>
      <c r="D32">
        <v>191.07045454545457</v>
      </c>
    </row>
    <row r="33" spans="1:4">
      <c r="A33" t="s">
        <v>81</v>
      </c>
      <c r="B33">
        <v>39.65</v>
      </c>
      <c r="C33">
        <v>16.569705882352938</v>
      </c>
      <c r="D33">
        <v>168.22454545454545</v>
      </c>
    </row>
    <row r="34" spans="1:4">
      <c r="A34" t="s">
        <v>82</v>
      </c>
      <c r="B34">
        <v>35.950000000000003</v>
      </c>
      <c r="C34">
        <v>29.125238095238089</v>
      </c>
      <c r="D34">
        <v>139.53210526315789</v>
      </c>
    </row>
    <row r="35" spans="1:4">
      <c r="A35" t="s">
        <v>83</v>
      </c>
      <c r="B35">
        <v>31</v>
      </c>
      <c r="C35">
        <v>6.7244067796610167</v>
      </c>
      <c r="D35">
        <v>120.37103448275862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workbookViewId="0">
      <selection activeCell="F10" sqref="F10"/>
    </sheetView>
  </sheetViews>
  <sheetFormatPr baseColWidth="10" defaultRowHeight="15" x14ac:dyDescent="0"/>
  <cols>
    <col min="4" max="4" width="12" bestFit="1" customWidth="1"/>
    <col min="5" max="5" width="15.6640625" bestFit="1" customWidth="1"/>
    <col min="6" max="6" width="14" bestFit="1" customWidth="1"/>
    <col min="7" max="7" width="16.6640625" bestFit="1" customWidth="1"/>
    <col min="8" max="8" width="12.1640625" bestFit="1" customWidth="1"/>
    <col min="9" max="9" width="12.6640625" bestFit="1" customWidth="1"/>
    <col min="11" max="11" width="14.33203125" bestFit="1" customWidth="1"/>
    <col min="12" max="12" width="14.83203125" bestFit="1" customWidth="1"/>
    <col min="13" max="13" width="11.6640625" bestFit="1" customWidth="1"/>
    <col min="14" max="14" width="12.6640625" bestFit="1" customWidth="1"/>
    <col min="15" max="15" width="13.6640625" bestFit="1" customWidth="1"/>
    <col min="17" max="17" width="15.1640625" bestFit="1" customWidth="1"/>
    <col min="18" max="18" width="15.83203125" bestFit="1" customWidth="1"/>
    <col min="19" max="19" width="12.6640625" bestFit="1" customWidth="1"/>
    <col min="26" max="26" width="14.5" bestFit="1" customWidth="1"/>
    <col min="27" max="27" width="12.83203125" bestFit="1" customWidth="1"/>
    <col min="30" max="30" width="13" bestFit="1" customWidth="1"/>
    <col min="32" max="33" width="12.1640625" bestFit="1" customWidth="1"/>
    <col min="34" max="34" width="14.83203125" bestFit="1" customWidth="1"/>
    <col min="35" max="35" width="12.5" bestFit="1" customWidth="1"/>
    <col min="36" max="36" width="11.5" bestFit="1" customWidth="1"/>
    <col min="37" max="37" width="13.1640625" bestFit="1" customWidth="1"/>
    <col min="38" max="38" width="17.5" bestFit="1" customWidth="1"/>
    <col min="39" max="39" width="15.1640625" bestFit="1" customWidth="1"/>
  </cols>
  <sheetData>
    <row r="1" spans="1:39">
      <c r="D1" t="s">
        <v>84</v>
      </c>
      <c r="E1" t="s">
        <v>84</v>
      </c>
      <c r="F1" t="s">
        <v>1231</v>
      </c>
      <c r="G1" t="s">
        <v>1230</v>
      </c>
    </row>
    <row r="2" spans="1:39">
      <c r="A2" s="43"/>
      <c r="D2" t="s">
        <v>0</v>
      </c>
      <c r="E2" t="s">
        <v>1</v>
      </c>
      <c r="F2" t="s">
        <v>2</v>
      </c>
      <c r="G2" t="s">
        <v>3</v>
      </c>
      <c r="H2" t="s">
        <v>1216</v>
      </c>
      <c r="I2" t="s">
        <v>1217</v>
      </c>
      <c r="J2" t="s">
        <v>1218</v>
      </c>
      <c r="K2" t="s">
        <v>1219</v>
      </c>
      <c r="L2" t="s">
        <v>1220</v>
      </c>
      <c r="M2" t="s">
        <v>1221</v>
      </c>
      <c r="N2" t="s">
        <v>1222</v>
      </c>
      <c r="O2" t="s">
        <v>1223</v>
      </c>
      <c r="P2" t="s">
        <v>1224</v>
      </c>
      <c r="Q2" t="s">
        <v>1225</v>
      </c>
      <c r="R2" t="s">
        <v>1226</v>
      </c>
      <c r="S2" t="s">
        <v>1227</v>
      </c>
      <c r="T2" t="s">
        <v>4</v>
      </c>
      <c r="U2" t="s">
        <v>5</v>
      </c>
      <c r="V2" t="s">
        <v>6</v>
      </c>
      <c r="W2" t="s">
        <v>7</v>
      </c>
      <c r="X2" t="s">
        <v>8</v>
      </c>
      <c r="Y2" t="s">
        <v>9</v>
      </c>
      <c r="Z2" t="s">
        <v>10</v>
      </c>
      <c r="AA2" t="s">
        <v>11</v>
      </c>
      <c r="AB2" t="s">
        <v>12</v>
      </c>
      <c r="AC2" t="s">
        <v>13</v>
      </c>
      <c r="AD2" t="s">
        <v>14</v>
      </c>
      <c r="AE2" t="s">
        <v>15</v>
      </c>
      <c r="AF2" t="s">
        <v>16</v>
      </c>
      <c r="AG2" t="s">
        <v>17</v>
      </c>
      <c r="AH2" t="s">
        <v>18</v>
      </c>
      <c r="AI2" t="s">
        <v>19</v>
      </c>
      <c r="AJ2" t="s">
        <v>20</v>
      </c>
      <c r="AK2" t="s">
        <v>21</v>
      </c>
      <c r="AL2" t="s">
        <v>22</v>
      </c>
      <c r="AM2" t="s">
        <v>23</v>
      </c>
    </row>
    <row r="3" spans="1:39" s="15" customFormat="1">
      <c r="A3" s="44"/>
      <c r="D3" s="41" t="s">
        <v>1192</v>
      </c>
      <c r="E3" s="45" t="s">
        <v>1200</v>
      </c>
      <c r="F3" s="29" t="s">
        <v>1196</v>
      </c>
      <c r="G3" s="42" t="s">
        <v>1204</v>
      </c>
      <c r="H3" s="41" t="s">
        <v>1193</v>
      </c>
      <c r="I3" s="41" t="s">
        <v>1194</v>
      </c>
      <c r="J3" s="41" t="s">
        <v>1195</v>
      </c>
      <c r="K3" s="29" t="s">
        <v>1197</v>
      </c>
      <c r="L3" s="29" t="s">
        <v>1198</v>
      </c>
      <c r="M3" s="29" t="s">
        <v>1199</v>
      </c>
      <c r="N3" s="45" t="s">
        <v>1201</v>
      </c>
      <c r="O3" s="45" t="s">
        <v>1202</v>
      </c>
      <c r="P3" s="45" t="s">
        <v>1203</v>
      </c>
      <c r="Q3" s="42" t="s">
        <v>1205</v>
      </c>
      <c r="R3" s="42" t="s">
        <v>1206</v>
      </c>
      <c r="S3" s="42" t="s">
        <v>1207</v>
      </c>
    </row>
    <row r="4" spans="1:39">
      <c r="A4" t="s">
        <v>24</v>
      </c>
      <c r="B4" t="s">
        <v>25</v>
      </c>
      <c r="C4" t="s">
        <v>26</v>
      </c>
      <c r="D4" t="s">
        <v>27</v>
      </c>
      <c r="E4" t="s">
        <v>28</v>
      </c>
      <c r="F4" t="s">
        <v>1228</v>
      </c>
      <c r="G4" t="s">
        <v>29</v>
      </c>
      <c r="H4" t="s">
        <v>30</v>
      </c>
      <c r="I4" t="s">
        <v>31</v>
      </c>
      <c r="J4" t="s">
        <v>32</v>
      </c>
      <c r="K4" t="s">
        <v>1229</v>
      </c>
      <c r="L4" t="s">
        <v>1208</v>
      </c>
      <c r="M4" t="s">
        <v>1209</v>
      </c>
      <c r="N4" t="s">
        <v>1210</v>
      </c>
      <c r="O4" t="s">
        <v>1211</v>
      </c>
      <c r="P4" t="s">
        <v>1212</v>
      </c>
      <c r="Q4" t="s">
        <v>1213</v>
      </c>
      <c r="R4" t="s">
        <v>1214</v>
      </c>
      <c r="S4" t="s">
        <v>1215</v>
      </c>
      <c r="T4" t="s">
        <v>33</v>
      </c>
      <c r="U4" t="s">
        <v>34</v>
      </c>
      <c r="V4" t="s">
        <v>35</v>
      </c>
      <c r="W4" t="s">
        <v>36</v>
      </c>
      <c r="X4" t="s">
        <v>37</v>
      </c>
      <c r="Y4" t="s">
        <v>38</v>
      </c>
      <c r="Z4" t="s">
        <v>39</v>
      </c>
      <c r="AA4" t="s">
        <v>40</v>
      </c>
      <c r="AB4" t="s">
        <v>41</v>
      </c>
      <c r="AC4" t="s">
        <v>42</v>
      </c>
      <c r="AD4" t="s">
        <v>43</v>
      </c>
      <c r="AE4" t="s">
        <v>44</v>
      </c>
      <c r="AF4" t="s">
        <v>45</v>
      </c>
      <c r="AG4" t="s">
        <v>46</v>
      </c>
      <c r="AH4" t="s">
        <v>47</v>
      </c>
      <c r="AI4" t="s">
        <v>48</v>
      </c>
      <c r="AJ4" t="s">
        <v>49</v>
      </c>
      <c r="AK4" t="s">
        <v>50</v>
      </c>
      <c r="AL4" t="s">
        <v>51</v>
      </c>
      <c r="AM4" t="s">
        <v>52</v>
      </c>
    </row>
    <row r="5" spans="1:39">
      <c r="A5" t="s">
        <v>53</v>
      </c>
      <c r="B5">
        <v>200.3</v>
      </c>
      <c r="C5">
        <v>2</v>
      </c>
      <c r="D5">
        <v>0</v>
      </c>
      <c r="E5">
        <v>0</v>
      </c>
      <c r="F5">
        <v>0</v>
      </c>
      <c r="G5">
        <v>0</v>
      </c>
      <c r="H5" s="41">
        <v>0</v>
      </c>
      <c r="I5" s="41">
        <v>0</v>
      </c>
      <c r="J5" s="41">
        <v>0</v>
      </c>
      <c r="K5" s="29">
        <f>F5/C5</f>
        <v>0</v>
      </c>
      <c r="L5" s="29">
        <v>0</v>
      </c>
      <c r="M5" s="29">
        <v>0</v>
      </c>
      <c r="N5" s="45">
        <f>E5/C5</f>
        <v>0</v>
      </c>
      <c r="O5" s="45">
        <v>0</v>
      </c>
      <c r="P5" s="45">
        <v>0</v>
      </c>
      <c r="Q5" s="42">
        <f>G5/C5</f>
        <v>0</v>
      </c>
      <c r="R5" s="42">
        <v>0</v>
      </c>
      <c r="S5" s="42">
        <v>0</v>
      </c>
      <c r="T5">
        <v>23.192499999999999</v>
      </c>
      <c r="U5">
        <v>11.59625</v>
      </c>
      <c r="V5">
        <v>1.365347565</v>
      </c>
      <c r="W5">
        <v>0</v>
      </c>
      <c r="X5">
        <v>-27.65583333</v>
      </c>
      <c r="Y5">
        <v>11.17208333</v>
      </c>
      <c r="Z5">
        <v>1.3491641619999999</v>
      </c>
      <c r="AA5">
        <v>0</v>
      </c>
      <c r="AB5">
        <v>2.04</v>
      </c>
      <c r="AC5">
        <v>1.02</v>
      </c>
      <c r="AD5">
        <v>0.30963016700000001</v>
      </c>
      <c r="AE5">
        <v>2.04</v>
      </c>
      <c r="AF5">
        <v>33</v>
      </c>
      <c r="AG5">
        <v>16.5</v>
      </c>
      <c r="AH5">
        <v>1.5185139400000001</v>
      </c>
      <c r="AI5">
        <v>33</v>
      </c>
      <c r="AJ5">
        <v>106</v>
      </c>
      <c r="AK5">
        <v>53</v>
      </c>
      <c r="AL5">
        <v>2.025305865</v>
      </c>
      <c r="AM5">
        <v>106</v>
      </c>
    </row>
    <row r="6" spans="1:39">
      <c r="A6" t="s">
        <v>54</v>
      </c>
      <c r="B6">
        <v>195.05</v>
      </c>
      <c r="C6">
        <v>8.5</v>
      </c>
      <c r="D6">
        <v>0</v>
      </c>
      <c r="E6">
        <v>0</v>
      </c>
      <c r="F6">
        <v>0</v>
      </c>
      <c r="G6">
        <v>0</v>
      </c>
      <c r="H6" s="41">
        <v>0</v>
      </c>
      <c r="I6" s="41">
        <v>0</v>
      </c>
      <c r="J6" s="41">
        <f>D6-D5</f>
        <v>0</v>
      </c>
      <c r="K6" s="29">
        <f t="shared" ref="K6:K35" si="0">F6/C6</f>
        <v>0</v>
      </c>
      <c r="L6" s="29">
        <v>0</v>
      </c>
      <c r="M6" s="29">
        <f>F6-F5</f>
        <v>0</v>
      </c>
      <c r="N6" s="45">
        <f t="shared" ref="N6:N35" si="1">E6/C6</f>
        <v>0</v>
      </c>
      <c r="O6" s="45">
        <v>0</v>
      </c>
      <c r="P6" s="45">
        <f>E6-E5</f>
        <v>0</v>
      </c>
      <c r="Q6" s="42">
        <f t="shared" ref="Q6:Q35" si="2">G6/C6</f>
        <v>0</v>
      </c>
      <c r="R6" s="42">
        <v>0</v>
      </c>
      <c r="S6" s="42">
        <f>G6-G5</f>
        <v>0</v>
      </c>
      <c r="T6">
        <v>24.25</v>
      </c>
      <c r="U6">
        <v>2.8529411759999999</v>
      </c>
      <c r="V6">
        <v>1.384711743</v>
      </c>
      <c r="W6">
        <v>1.0575000000000001</v>
      </c>
      <c r="X6">
        <v>-27.65583333</v>
      </c>
      <c r="Y6">
        <v>2.6287254899999999</v>
      </c>
      <c r="Z6">
        <v>1.3491641619999999</v>
      </c>
      <c r="AA6">
        <v>0</v>
      </c>
      <c r="AB6">
        <v>30.591428570000001</v>
      </c>
      <c r="AC6">
        <v>3.5989915969999999</v>
      </c>
      <c r="AD6">
        <v>1.485599758</v>
      </c>
      <c r="AE6">
        <v>28.551428569999999</v>
      </c>
      <c r="AF6">
        <v>43</v>
      </c>
      <c r="AG6">
        <v>5.0588235289999997</v>
      </c>
      <c r="AH6">
        <v>1.6334684559999999</v>
      </c>
      <c r="AI6">
        <v>10</v>
      </c>
      <c r="AJ6">
        <v>128</v>
      </c>
      <c r="AK6">
        <v>15.05882353</v>
      </c>
      <c r="AL6">
        <v>2.10720997</v>
      </c>
      <c r="AM6">
        <v>22</v>
      </c>
    </row>
    <row r="7" spans="1:39">
      <c r="A7" t="s">
        <v>55</v>
      </c>
      <c r="B7">
        <v>186.75</v>
      </c>
      <c r="C7">
        <v>8.1</v>
      </c>
      <c r="D7">
        <v>0</v>
      </c>
      <c r="E7">
        <v>0</v>
      </c>
      <c r="F7">
        <v>0</v>
      </c>
      <c r="G7">
        <v>0</v>
      </c>
      <c r="H7" s="41">
        <v>0</v>
      </c>
      <c r="I7" s="41">
        <v>0</v>
      </c>
      <c r="J7" s="41">
        <f t="shared" ref="J7:J35" si="3">D7-D6</f>
        <v>0</v>
      </c>
      <c r="K7" s="29">
        <f t="shared" si="0"/>
        <v>0</v>
      </c>
      <c r="L7" s="29">
        <v>0</v>
      </c>
      <c r="M7" s="29">
        <f t="shared" ref="M7:M35" si="4">F7-F6</f>
        <v>0</v>
      </c>
      <c r="N7" s="45">
        <f t="shared" si="1"/>
        <v>0</v>
      </c>
      <c r="O7" s="45">
        <v>0</v>
      </c>
      <c r="P7" s="45">
        <f t="shared" ref="P7:P35" si="5">E7-E6</f>
        <v>0</v>
      </c>
      <c r="Q7" s="42">
        <f t="shared" si="2"/>
        <v>0</v>
      </c>
      <c r="R7" s="42">
        <v>0</v>
      </c>
      <c r="S7" s="42">
        <f t="shared" ref="S7:S35" si="6">G7-G6</f>
        <v>0</v>
      </c>
      <c r="T7">
        <v>22.771428570000001</v>
      </c>
      <c r="U7">
        <v>2.8112874780000001</v>
      </c>
      <c r="V7">
        <v>1.3573902769999999</v>
      </c>
      <c r="W7">
        <v>-1.478571429</v>
      </c>
      <c r="X7">
        <v>-27.65583333</v>
      </c>
      <c r="Y7">
        <v>2.7585390950000002</v>
      </c>
      <c r="Z7">
        <v>1.3491641619999999</v>
      </c>
      <c r="AA7">
        <v>0</v>
      </c>
      <c r="AB7">
        <v>46.989253730000001</v>
      </c>
      <c r="AC7">
        <v>5.8011424360000001</v>
      </c>
      <c r="AD7">
        <v>1.6719985479999999</v>
      </c>
      <c r="AE7">
        <v>16.39782516</v>
      </c>
      <c r="AF7">
        <v>62</v>
      </c>
      <c r="AG7">
        <v>7.6543209880000003</v>
      </c>
      <c r="AH7">
        <v>1.792391689</v>
      </c>
      <c r="AI7">
        <v>19</v>
      </c>
      <c r="AJ7">
        <v>115</v>
      </c>
      <c r="AK7">
        <v>14.197530860000001</v>
      </c>
      <c r="AL7">
        <v>2.06069784</v>
      </c>
      <c r="AM7">
        <v>-13</v>
      </c>
    </row>
    <row r="8" spans="1:39">
      <c r="A8" t="s">
        <v>56</v>
      </c>
      <c r="B8">
        <v>178.4</v>
      </c>
      <c r="C8">
        <v>8.6</v>
      </c>
      <c r="D8">
        <v>5</v>
      </c>
      <c r="E8">
        <v>5</v>
      </c>
      <c r="F8">
        <v>4</v>
      </c>
      <c r="G8">
        <v>4</v>
      </c>
      <c r="H8" s="41">
        <v>0.58139534900000001</v>
      </c>
      <c r="I8" s="41">
        <v>0.69897000399999998</v>
      </c>
      <c r="J8" s="41">
        <f t="shared" si="3"/>
        <v>5</v>
      </c>
      <c r="K8" s="29">
        <f t="shared" si="0"/>
        <v>0.46511627906976744</v>
      </c>
      <c r="L8" s="29">
        <f t="shared" ref="L8:L34" si="7">LOG10(F8)</f>
        <v>0.6020599913279624</v>
      </c>
      <c r="M8" s="29">
        <f t="shared" si="4"/>
        <v>4</v>
      </c>
      <c r="N8" s="45">
        <f t="shared" si="1"/>
        <v>0.58139534883720934</v>
      </c>
      <c r="O8" s="45">
        <f t="shared" ref="O8:O34" si="8">LOG10(E8:E38)</f>
        <v>0.69897000433601886</v>
      </c>
      <c r="P8" s="45">
        <f t="shared" si="5"/>
        <v>5</v>
      </c>
      <c r="Q8" s="42">
        <f t="shared" si="2"/>
        <v>0.46511627906976744</v>
      </c>
      <c r="R8" s="42">
        <f t="shared" ref="R8:R34" si="9">LOG10(G8:G38)</f>
        <v>0.6020599913279624</v>
      </c>
      <c r="S8" s="42">
        <f t="shared" si="6"/>
        <v>4</v>
      </c>
      <c r="T8">
        <v>30.013913039999998</v>
      </c>
      <c r="U8">
        <v>3.4899898889999998</v>
      </c>
      <c r="V8">
        <v>1.47732262</v>
      </c>
      <c r="W8">
        <v>7.2424844720000001</v>
      </c>
      <c r="X8">
        <v>-27.65583333</v>
      </c>
      <c r="Y8">
        <v>2.598158915</v>
      </c>
      <c r="Z8">
        <v>1.3491641619999999</v>
      </c>
      <c r="AA8">
        <v>0</v>
      </c>
      <c r="AB8">
        <v>52.572857140000004</v>
      </c>
      <c r="AC8">
        <v>6.1131229239999998</v>
      </c>
      <c r="AD8">
        <v>1.72076158</v>
      </c>
      <c r="AE8">
        <v>5.5836034120000004</v>
      </c>
      <c r="AF8">
        <v>39</v>
      </c>
      <c r="AG8">
        <v>4.5348837209999999</v>
      </c>
      <c r="AH8">
        <v>1.5910646070000001</v>
      </c>
      <c r="AI8">
        <v>-23</v>
      </c>
      <c r="AJ8">
        <v>124</v>
      </c>
      <c r="AK8">
        <v>14.418604650000001</v>
      </c>
      <c r="AL8">
        <v>2.093421685</v>
      </c>
      <c r="AM8">
        <v>9</v>
      </c>
    </row>
    <row r="9" spans="1:39">
      <c r="A9" t="s">
        <v>57</v>
      </c>
      <c r="B9">
        <v>172.2</v>
      </c>
      <c r="C9">
        <v>3.8</v>
      </c>
      <c r="D9">
        <v>0</v>
      </c>
      <c r="E9">
        <v>0</v>
      </c>
      <c r="F9">
        <v>2</v>
      </c>
      <c r="G9">
        <v>2</v>
      </c>
      <c r="H9" s="41">
        <v>0</v>
      </c>
      <c r="I9" s="41">
        <v>0</v>
      </c>
      <c r="J9" s="41">
        <f t="shared" si="3"/>
        <v>-5</v>
      </c>
      <c r="K9" s="29">
        <f t="shared" si="0"/>
        <v>0.52631578947368418</v>
      </c>
      <c r="L9" s="29">
        <f t="shared" si="7"/>
        <v>0.3010299956639812</v>
      </c>
      <c r="M9" s="29">
        <f t="shared" si="4"/>
        <v>-2</v>
      </c>
      <c r="N9" s="45">
        <f t="shared" si="1"/>
        <v>0</v>
      </c>
      <c r="O9" s="45">
        <v>0</v>
      </c>
      <c r="P9" s="45">
        <f t="shared" si="5"/>
        <v>-5</v>
      </c>
      <c r="Q9" s="42">
        <f t="shared" si="2"/>
        <v>0.52631578947368418</v>
      </c>
      <c r="R9" s="42">
        <f t="shared" si="9"/>
        <v>0.3010299956639812</v>
      </c>
      <c r="S9" s="42">
        <f t="shared" si="6"/>
        <v>-2</v>
      </c>
      <c r="T9">
        <v>26.05</v>
      </c>
      <c r="U9">
        <v>6.8552631579999996</v>
      </c>
      <c r="V9">
        <v>1.4158077280000001</v>
      </c>
      <c r="W9">
        <v>-3.9639130429999998</v>
      </c>
      <c r="X9">
        <v>-27.65583333</v>
      </c>
      <c r="Y9">
        <v>5.8800438599999998</v>
      </c>
      <c r="Z9">
        <v>1.3491641619999999</v>
      </c>
      <c r="AA9">
        <v>0</v>
      </c>
      <c r="AB9">
        <v>80.551874999999995</v>
      </c>
      <c r="AC9">
        <v>21.197861840000002</v>
      </c>
      <c r="AD9">
        <v>1.9060756539999999</v>
      </c>
      <c r="AE9">
        <v>27.979017859999999</v>
      </c>
      <c r="AF9">
        <v>23</v>
      </c>
      <c r="AG9">
        <v>6.0526315789999998</v>
      </c>
      <c r="AH9">
        <v>1.361727836</v>
      </c>
      <c r="AI9">
        <v>-16</v>
      </c>
      <c r="AJ9">
        <v>105</v>
      </c>
      <c r="AK9">
        <v>27.631578950000002</v>
      </c>
      <c r="AL9">
        <v>2.021189299</v>
      </c>
      <c r="AM9">
        <v>-19</v>
      </c>
    </row>
    <row r="10" spans="1:39">
      <c r="A10" t="s">
        <v>58</v>
      </c>
      <c r="B10">
        <v>169.3</v>
      </c>
      <c r="C10">
        <v>2</v>
      </c>
      <c r="D10">
        <v>2</v>
      </c>
      <c r="E10">
        <v>0</v>
      </c>
      <c r="F10">
        <v>6</v>
      </c>
      <c r="G10">
        <v>2</v>
      </c>
      <c r="H10" s="41">
        <v>1</v>
      </c>
      <c r="I10" s="41">
        <v>0.30102999600000002</v>
      </c>
      <c r="J10" s="41">
        <f t="shared" si="3"/>
        <v>2</v>
      </c>
      <c r="K10" s="29">
        <f t="shared" si="0"/>
        <v>3</v>
      </c>
      <c r="L10" s="29">
        <f t="shared" si="7"/>
        <v>0.77815125038364363</v>
      </c>
      <c r="M10" s="29">
        <f t="shared" si="4"/>
        <v>4</v>
      </c>
      <c r="N10" s="45">
        <f t="shared" si="1"/>
        <v>0</v>
      </c>
      <c r="O10" s="45">
        <v>0</v>
      </c>
      <c r="P10" s="45">
        <f t="shared" si="5"/>
        <v>0</v>
      </c>
      <c r="Q10" s="42">
        <f t="shared" si="2"/>
        <v>1</v>
      </c>
      <c r="R10" s="42">
        <f t="shared" si="9"/>
        <v>0.3010299956639812</v>
      </c>
      <c r="S10" s="42">
        <f t="shared" si="6"/>
        <v>0</v>
      </c>
      <c r="T10">
        <v>23.8</v>
      </c>
      <c r="U10">
        <v>11.9</v>
      </c>
      <c r="V10">
        <v>1.3765769569999999</v>
      </c>
      <c r="W10">
        <v>-2.25</v>
      </c>
      <c r="X10">
        <v>-27.65583333</v>
      </c>
      <c r="Y10">
        <v>11.17208333</v>
      </c>
      <c r="Z10">
        <v>1.3491641619999999</v>
      </c>
      <c r="AA10">
        <v>0</v>
      </c>
      <c r="AB10">
        <v>95.084800000000001</v>
      </c>
      <c r="AC10">
        <v>47.542400000000001</v>
      </c>
      <c r="AD10">
        <v>1.978111097</v>
      </c>
      <c r="AE10">
        <v>14.532925000000001</v>
      </c>
      <c r="AF10">
        <v>59</v>
      </c>
      <c r="AG10">
        <v>29.5</v>
      </c>
      <c r="AH10">
        <v>1.770852012</v>
      </c>
      <c r="AI10">
        <v>36</v>
      </c>
      <c r="AJ10">
        <v>163</v>
      </c>
      <c r="AK10">
        <v>81.5</v>
      </c>
      <c r="AL10">
        <v>2.2121876039999999</v>
      </c>
      <c r="AM10">
        <v>58</v>
      </c>
    </row>
    <row r="11" spans="1:39">
      <c r="A11" t="s">
        <v>59</v>
      </c>
      <c r="B11">
        <v>167.2</v>
      </c>
      <c r="C11">
        <v>2.2000000000000002</v>
      </c>
      <c r="D11">
        <v>7</v>
      </c>
      <c r="E11">
        <v>4</v>
      </c>
      <c r="F11">
        <v>6</v>
      </c>
      <c r="G11">
        <v>2</v>
      </c>
      <c r="H11" s="41">
        <v>3.636363636</v>
      </c>
      <c r="I11" s="41">
        <v>0.90308998699999998</v>
      </c>
      <c r="J11" s="41">
        <f t="shared" si="3"/>
        <v>5</v>
      </c>
      <c r="K11" s="29">
        <f t="shared" si="0"/>
        <v>2.7272727272727271</v>
      </c>
      <c r="L11" s="29">
        <f t="shared" si="7"/>
        <v>0.77815125038364363</v>
      </c>
      <c r="M11" s="29">
        <f t="shared" si="4"/>
        <v>0</v>
      </c>
      <c r="N11" s="45">
        <f t="shared" si="1"/>
        <v>1.8181818181818181</v>
      </c>
      <c r="O11" s="45">
        <f t="shared" si="8"/>
        <v>0.6020599913279624</v>
      </c>
      <c r="P11" s="45">
        <f t="shared" si="5"/>
        <v>4</v>
      </c>
      <c r="Q11" s="42">
        <f t="shared" si="2"/>
        <v>0.90909090909090906</v>
      </c>
      <c r="R11" s="42">
        <f t="shared" si="9"/>
        <v>0.3010299956639812</v>
      </c>
      <c r="S11" s="42">
        <f t="shared" si="6"/>
        <v>0</v>
      </c>
      <c r="T11">
        <v>22.787500000000001</v>
      </c>
      <c r="U11">
        <v>10.357954550000001</v>
      </c>
      <c r="V11">
        <v>1.357696682</v>
      </c>
      <c r="W11">
        <v>-1.0125</v>
      </c>
      <c r="X11">
        <v>-28.676153849999999</v>
      </c>
      <c r="Y11">
        <v>9.6926573430000005</v>
      </c>
      <c r="Z11">
        <v>1.3288655410000001</v>
      </c>
      <c r="AA11">
        <v>-1.0203205129999999</v>
      </c>
      <c r="AB11">
        <v>70.708648650000001</v>
      </c>
      <c r="AC11">
        <v>32.140294840000003</v>
      </c>
      <c r="AD11">
        <v>1.849472537</v>
      </c>
      <c r="AE11">
        <v>-24.376151350000001</v>
      </c>
      <c r="AF11">
        <v>89</v>
      </c>
      <c r="AG11">
        <v>40.454545449999998</v>
      </c>
      <c r="AH11">
        <v>1.9493900070000001</v>
      </c>
      <c r="AI11">
        <v>30</v>
      </c>
      <c r="AJ11">
        <v>171</v>
      </c>
      <c r="AK11">
        <v>77.727272729999996</v>
      </c>
      <c r="AL11">
        <v>2.2329961100000002</v>
      </c>
      <c r="AM11">
        <v>8</v>
      </c>
    </row>
    <row r="12" spans="1:39">
      <c r="A12" t="s">
        <v>60</v>
      </c>
      <c r="B12">
        <v>164.8</v>
      </c>
      <c r="C12">
        <v>2.6</v>
      </c>
      <c r="D12">
        <v>11</v>
      </c>
      <c r="E12">
        <v>3</v>
      </c>
      <c r="F12">
        <v>10</v>
      </c>
      <c r="G12">
        <v>2</v>
      </c>
      <c r="H12" s="41">
        <v>4.230769231</v>
      </c>
      <c r="I12" s="41">
        <v>1.0413926849999999</v>
      </c>
      <c r="J12" s="41">
        <f t="shared" si="3"/>
        <v>4</v>
      </c>
      <c r="K12" s="29">
        <f t="shared" si="0"/>
        <v>3.8461538461538458</v>
      </c>
      <c r="L12" s="29">
        <f t="shared" si="7"/>
        <v>1</v>
      </c>
      <c r="M12" s="29">
        <f t="shared" si="4"/>
        <v>4</v>
      </c>
      <c r="N12" s="45">
        <f t="shared" si="1"/>
        <v>1.1538461538461537</v>
      </c>
      <c r="O12" s="45">
        <f t="shared" si="8"/>
        <v>0.47712125471966244</v>
      </c>
      <c r="P12" s="45">
        <f t="shared" si="5"/>
        <v>-1</v>
      </c>
      <c r="Q12" s="42">
        <f t="shared" si="2"/>
        <v>0.76923076923076916</v>
      </c>
      <c r="R12" s="42">
        <f t="shared" si="9"/>
        <v>0.3010299956639812</v>
      </c>
      <c r="S12" s="42">
        <f t="shared" si="6"/>
        <v>0</v>
      </c>
      <c r="T12">
        <v>24.745000000000001</v>
      </c>
      <c r="U12">
        <v>9.5173076919999993</v>
      </c>
      <c r="V12">
        <v>1.3934874580000001</v>
      </c>
      <c r="W12">
        <v>1.9575</v>
      </c>
      <c r="X12">
        <v>-26.007999999999999</v>
      </c>
      <c r="Y12">
        <v>9.227692308</v>
      </c>
      <c r="Z12">
        <v>1.380066453</v>
      </c>
      <c r="AA12">
        <v>2.6681538460000001</v>
      </c>
      <c r="AB12">
        <v>49.971315789999998</v>
      </c>
      <c r="AC12">
        <v>19.219736839999999</v>
      </c>
      <c r="AD12">
        <v>1.6987207849999999</v>
      </c>
      <c r="AE12">
        <v>-20.737332859999999</v>
      </c>
      <c r="AF12">
        <v>68</v>
      </c>
      <c r="AG12">
        <v>26.15384615</v>
      </c>
      <c r="AH12">
        <v>1.8325089130000001</v>
      </c>
      <c r="AI12">
        <v>-21</v>
      </c>
      <c r="AJ12">
        <v>189</v>
      </c>
      <c r="AK12">
        <v>72.692307690000007</v>
      </c>
      <c r="AL12">
        <v>2.2764618040000002</v>
      </c>
      <c r="AM12">
        <v>18</v>
      </c>
    </row>
    <row r="13" spans="1:39">
      <c r="A13" t="s">
        <v>61</v>
      </c>
      <c r="B13">
        <v>160.4</v>
      </c>
      <c r="C13">
        <v>6.2</v>
      </c>
      <c r="D13">
        <v>3</v>
      </c>
      <c r="E13">
        <v>0</v>
      </c>
      <c r="F13">
        <v>12</v>
      </c>
      <c r="G13">
        <v>2</v>
      </c>
      <c r="H13" s="41">
        <v>0.48387096800000001</v>
      </c>
      <c r="I13" s="41">
        <v>0.47712125500000002</v>
      </c>
      <c r="J13" s="41">
        <f t="shared" si="3"/>
        <v>-8</v>
      </c>
      <c r="K13" s="29">
        <f t="shared" si="0"/>
        <v>1.9354838709677418</v>
      </c>
      <c r="L13" s="29">
        <f t="shared" si="7"/>
        <v>1.0791812460476249</v>
      </c>
      <c r="M13" s="29">
        <f t="shared" si="4"/>
        <v>2</v>
      </c>
      <c r="N13" s="45">
        <f t="shared" si="1"/>
        <v>0</v>
      </c>
      <c r="O13" s="45">
        <v>0</v>
      </c>
      <c r="P13" s="45">
        <f t="shared" si="5"/>
        <v>-3</v>
      </c>
      <c r="Q13" s="42">
        <f t="shared" si="2"/>
        <v>0.32258064516129031</v>
      </c>
      <c r="R13" s="42">
        <f t="shared" si="9"/>
        <v>0.3010299956639812</v>
      </c>
      <c r="S13" s="42">
        <f t="shared" si="6"/>
        <v>0</v>
      </c>
      <c r="T13">
        <v>20.56</v>
      </c>
      <c r="U13">
        <v>3.3161290320000001</v>
      </c>
      <c r="V13">
        <v>1.31302311</v>
      </c>
      <c r="W13">
        <v>-4.1849999999999996</v>
      </c>
      <c r="X13">
        <v>-20.034827589999999</v>
      </c>
      <c r="Y13">
        <v>4.833092325</v>
      </c>
      <c r="Z13">
        <v>1.4766167809999999</v>
      </c>
      <c r="AA13">
        <v>5.9731724140000004</v>
      </c>
      <c r="AB13">
        <v>89.560153850000006</v>
      </c>
      <c r="AC13">
        <v>14.445186100000001</v>
      </c>
      <c r="AD13">
        <v>1.9521148310000001</v>
      </c>
      <c r="AE13">
        <v>39.58883806</v>
      </c>
      <c r="AF13">
        <v>110</v>
      </c>
      <c r="AG13">
        <v>17.741935479999999</v>
      </c>
      <c r="AH13">
        <v>2.0413926849999999</v>
      </c>
      <c r="AI13">
        <v>42</v>
      </c>
      <c r="AJ13">
        <v>241</v>
      </c>
      <c r="AK13">
        <v>38.870967739999998</v>
      </c>
      <c r="AL13">
        <v>2.3820170429999998</v>
      </c>
      <c r="AM13">
        <v>52</v>
      </c>
    </row>
    <row r="14" spans="1:39">
      <c r="A14" t="s">
        <v>62</v>
      </c>
      <c r="B14">
        <v>154.69999999999999</v>
      </c>
      <c r="C14">
        <v>5.2</v>
      </c>
      <c r="D14">
        <v>8</v>
      </c>
      <c r="E14">
        <v>1</v>
      </c>
      <c r="F14">
        <v>11</v>
      </c>
      <c r="G14">
        <v>2</v>
      </c>
      <c r="H14" s="41">
        <v>1.730769231</v>
      </c>
      <c r="I14" s="41">
        <v>0.95424250899999996</v>
      </c>
      <c r="J14" s="41">
        <f t="shared" si="3"/>
        <v>5</v>
      </c>
      <c r="K14" s="29">
        <f t="shared" si="0"/>
        <v>2.1153846153846154</v>
      </c>
      <c r="L14" s="29">
        <f t="shared" si="7"/>
        <v>1.0413926851582251</v>
      </c>
      <c r="M14" s="29">
        <f t="shared" si="4"/>
        <v>-1</v>
      </c>
      <c r="N14" s="45">
        <f t="shared" si="1"/>
        <v>0.19230769230769229</v>
      </c>
      <c r="O14" s="45">
        <f t="shared" si="8"/>
        <v>0</v>
      </c>
      <c r="P14" s="45">
        <f t="shared" si="5"/>
        <v>1</v>
      </c>
      <c r="Q14" s="42">
        <f t="shared" si="2"/>
        <v>0.38461538461538458</v>
      </c>
      <c r="R14" s="42">
        <f t="shared" si="9"/>
        <v>0.3010299956639812</v>
      </c>
      <c r="S14" s="42">
        <f t="shared" si="6"/>
        <v>0</v>
      </c>
      <c r="T14">
        <v>23.22142857</v>
      </c>
      <c r="U14">
        <v>4.4656593410000003</v>
      </c>
      <c r="V14">
        <v>1.365888934</v>
      </c>
      <c r="W14">
        <v>2.6614285710000001</v>
      </c>
      <c r="X14">
        <v>-3.2536842109999999</v>
      </c>
      <c r="Y14">
        <v>8.9896761129999998</v>
      </c>
      <c r="Z14">
        <v>1.6697473890000001</v>
      </c>
      <c r="AA14">
        <v>16.78114338</v>
      </c>
      <c r="AB14">
        <v>130.68739579999999</v>
      </c>
      <c r="AC14">
        <v>25.132191509999998</v>
      </c>
      <c r="AD14">
        <v>2.1162337039999999</v>
      </c>
      <c r="AE14">
        <v>41.127241990000002</v>
      </c>
      <c r="AF14">
        <v>76</v>
      </c>
      <c r="AG14">
        <v>14.61538462</v>
      </c>
      <c r="AH14">
        <v>1.880813592</v>
      </c>
      <c r="AI14">
        <v>-34</v>
      </c>
      <c r="AJ14">
        <v>200</v>
      </c>
      <c r="AK14">
        <v>38.46153846</v>
      </c>
      <c r="AL14">
        <v>2.301029996</v>
      </c>
      <c r="AM14">
        <v>-41</v>
      </c>
    </row>
    <row r="15" spans="1:39">
      <c r="A15" t="s">
        <v>63</v>
      </c>
      <c r="B15">
        <v>148.55000000000001</v>
      </c>
      <c r="C15">
        <v>7.1</v>
      </c>
      <c r="D15">
        <v>13</v>
      </c>
      <c r="E15">
        <v>1</v>
      </c>
      <c r="F15">
        <v>7</v>
      </c>
      <c r="G15">
        <v>1</v>
      </c>
      <c r="H15" s="41">
        <v>1.8309859150000001</v>
      </c>
      <c r="I15" s="41">
        <v>1.1139433519999999</v>
      </c>
      <c r="J15" s="41">
        <f t="shared" si="3"/>
        <v>5</v>
      </c>
      <c r="K15" s="29">
        <f t="shared" si="0"/>
        <v>0.9859154929577465</v>
      </c>
      <c r="L15" s="29">
        <f t="shared" si="7"/>
        <v>0.84509804001425681</v>
      </c>
      <c r="M15" s="29">
        <f t="shared" si="4"/>
        <v>-4</v>
      </c>
      <c r="N15" s="45">
        <f t="shared" si="1"/>
        <v>0.14084507042253522</v>
      </c>
      <c r="O15" s="45">
        <f t="shared" si="8"/>
        <v>0</v>
      </c>
      <c r="P15" s="45">
        <f t="shared" si="5"/>
        <v>0</v>
      </c>
      <c r="Q15" s="42">
        <f t="shared" si="2"/>
        <v>0.14084507042253522</v>
      </c>
      <c r="R15" s="42">
        <f t="shared" si="9"/>
        <v>0</v>
      </c>
      <c r="S15" s="42">
        <f t="shared" si="6"/>
        <v>-1</v>
      </c>
      <c r="T15">
        <v>18.850000000000001</v>
      </c>
      <c r="U15">
        <v>2.6549295769999999</v>
      </c>
      <c r="V15">
        <v>1.2753113549999999</v>
      </c>
      <c r="W15">
        <v>-4.371428571</v>
      </c>
      <c r="X15">
        <v>-7.9951794869999997</v>
      </c>
      <c r="Y15">
        <v>5.9161719030000004</v>
      </c>
      <c r="Z15">
        <v>1.6232991329999999</v>
      </c>
      <c r="AA15">
        <v>-4.7414952770000003</v>
      </c>
      <c r="AB15">
        <v>132.58823530000001</v>
      </c>
      <c r="AC15">
        <v>18.674399340000001</v>
      </c>
      <c r="AD15">
        <v>2.1225049899999999</v>
      </c>
      <c r="AE15">
        <v>1.9008394609999999</v>
      </c>
      <c r="AF15">
        <v>99</v>
      </c>
      <c r="AG15">
        <v>13.943661970000001</v>
      </c>
      <c r="AH15">
        <v>1.995635195</v>
      </c>
      <c r="AI15">
        <v>23</v>
      </c>
      <c r="AJ15">
        <v>209</v>
      </c>
      <c r="AK15">
        <v>29.436619719999999</v>
      </c>
      <c r="AL15">
        <v>2.3201462859999999</v>
      </c>
      <c r="AM15">
        <v>9</v>
      </c>
    </row>
    <row r="16" spans="1:39">
      <c r="A16" t="s">
        <v>64</v>
      </c>
      <c r="B16">
        <v>142.4</v>
      </c>
      <c r="C16">
        <v>5.6</v>
      </c>
      <c r="D16">
        <v>2</v>
      </c>
      <c r="E16">
        <v>0</v>
      </c>
      <c r="F16">
        <v>3</v>
      </c>
      <c r="G16">
        <v>0</v>
      </c>
      <c r="H16" s="41">
        <v>0.35714285699999998</v>
      </c>
      <c r="I16" s="41">
        <v>0.30102999600000002</v>
      </c>
      <c r="J16" s="41">
        <f t="shared" si="3"/>
        <v>-11</v>
      </c>
      <c r="K16" s="29">
        <f t="shared" si="0"/>
        <v>0.5357142857142857</v>
      </c>
      <c r="L16" s="29">
        <f t="shared" si="7"/>
        <v>0.47712125471966244</v>
      </c>
      <c r="M16" s="29">
        <f t="shared" si="4"/>
        <v>-4</v>
      </c>
      <c r="N16" s="45">
        <f t="shared" si="1"/>
        <v>0</v>
      </c>
      <c r="O16" s="45">
        <v>0</v>
      </c>
      <c r="P16" s="45">
        <f t="shared" si="5"/>
        <v>-1</v>
      </c>
      <c r="Q16" s="42">
        <f t="shared" si="2"/>
        <v>0</v>
      </c>
      <c r="R16" s="42">
        <v>0</v>
      </c>
      <c r="S16" s="42">
        <f t="shared" si="6"/>
        <v>-1</v>
      </c>
      <c r="T16">
        <v>21.482500000000002</v>
      </c>
      <c r="U16">
        <v>3.836160714</v>
      </c>
      <c r="V16">
        <v>1.3320848199999999</v>
      </c>
      <c r="W16">
        <v>2.6324999999999998</v>
      </c>
      <c r="X16">
        <v>-19.033714289999999</v>
      </c>
      <c r="Y16">
        <v>5.5296938779999998</v>
      </c>
      <c r="Z16">
        <v>1.490889117</v>
      </c>
      <c r="AA16">
        <v>-11.038534800000001</v>
      </c>
      <c r="AB16">
        <v>134.0976</v>
      </c>
      <c r="AC16">
        <v>23.946000000000002</v>
      </c>
      <c r="AD16">
        <v>2.127421005</v>
      </c>
      <c r="AE16">
        <v>1.5093647059999999</v>
      </c>
      <c r="AF16">
        <v>55</v>
      </c>
      <c r="AG16">
        <v>9.8214285710000002</v>
      </c>
      <c r="AH16">
        <v>1.7403626889999999</v>
      </c>
      <c r="AI16">
        <v>-44</v>
      </c>
      <c r="AJ16">
        <v>179</v>
      </c>
      <c r="AK16">
        <v>31.964285709999999</v>
      </c>
      <c r="AL16">
        <v>2.2528530309999999</v>
      </c>
      <c r="AM16">
        <v>-30</v>
      </c>
    </row>
    <row r="17" spans="1:39">
      <c r="A17" t="s">
        <v>65</v>
      </c>
      <c r="B17">
        <v>136.35</v>
      </c>
      <c r="C17">
        <v>5.5</v>
      </c>
      <c r="D17">
        <v>3</v>
      </c>
      <c r="E17">
        <v>0</v>
      </c>
      <c r="F17">
        <v>2</v>
      </c>
      <c r="G17">
        <v>0</v>
      </c>
      <c r="H17" s="41">
        <v>0.54545454500000001</v>
      </c>
      <c r="I17" s="41">
        <v>0.47712125500000002</v>
      </c>
      <c r="J17" s="41">
        <f t="shared" si="3"/>
        <v>1</v>
      </c>
      <c r="K17" s="29">
        <f t="shared" si="0"/>
        <v>0.36363636363636365</v>
      </c>
      <c r="L17" s="29">
        <f t="shared" si="7"/>
        <v>0.3010299956639812</v>
      </c>
      <c r="M17" s="29">
        <f t="shared" si="4"/>
        <v>-1</v>
      </c>
      <c r="N17" s="45">
        <f t="shared" si="1"/>
        <v>0</v>
      </c>
      <c r="O17" s="45">
        <v>0</v>
      </c>
      <c r="P17" s="45">
        <f t="shared" si="5"/>
        <v>0</v>
      </c>
      <c r="Q17" s="42">
        <f t="shared" si="2"/>
        <v>0</v>
      </c>
      <c r="R17" s="42">
        <v>0</v>
      </c>
      <c r="S17" s="42">
        <f t="shared" si="6"/>
        <v>0</v>
      </c>
      <c r="T17">
        <v>20.897500000000001</v>
      </c>
      <c r="U17">
        <v>3.7995454550000001</v>
      </c>
      <c r="V17">
        <v>1.320094334</v>
      </c>
      <c r="W17">
        <v>-0.58499999999999996</v>
      </c>
      <c r="X17">
        <v>-24.338205129999999</v>
      </c>
      <c r="Y17">
        <v>4.6657808860000003</v>
      </c>
      <c r="Z17">
        <v>1.4092870289999999</v>
      </c>
      <c r="AA17">
        <v>-5.3044908419999999</v>
      </c>
      <c r="AB17">
        <v>77.680000000000007</v>
      </c>
      <c r="AC17">
        <v>14.123636360000001</v>
      </c>
      <c r="AD17">
        <v>1.890309217</v>
      </c>
      <c r="AE17">
        <v>-56.4176</v>
      </c>
      <c r="AF17">
        <v>59</v>
      </c>
      <c r="AG17">
        <v>10.727272729999999</v>
      </c>
      <c r="AH17">
        <v>1.770852012</v>
      </c>
      <c r="AI17">
        <v>4</v>
      </c>
      <c r="AJ17">
        <v>207</v>
      </c>
      <c r="AK17">
        <v>37.636363639999999</v>
      </c>
      <c r="AL17">
        <v>2.3159703450000002</v>
      </c>
      <c r="AM17">
        <v>28</v>
      </c>
    </row>
    <row r="18" spans="1:39">
      <c r="A18" t="s">
        <v>66</v>
      </c>
      <c r="B18">
        <v>131.15</v>
      </c>
      <c r="C18">
        <v>3.1</v>
      </c>
      <c r="D18">
        <v>0</v>
      </c>
      <c r="E18">
        <v>0</v>
      </c>
      <c r="F18">
        <v>0</v>
      </c>
      <c r="G18">
        <v>0</v>
      </c>
      <c r="H18" s="41">
        <v>0</v>
      </c>
      <c r="I18" s="41">
        <v>0</v>
      </c>
      <c r="J18" s="41">
        <f t="shared" si="3"/>
        <v>-3</v>
      </c>
      <c r="K18" s="29">
        <f t="shared" si="0"/>
        <v>0</v>
      </c>
      <c r="L18" s="29">
        <v>0</v>
      </c>
      <c r="M18" s="29">
        <f t="shared" si="4"/>
        <v>-2</v>
      </c>
      <c r="N18" s="45">
        <f t="shared" si="1"/>
        <v>0</v>
      </c>
      <c r="O18" s="45">
        <v>0</v>
      </c>
      <c r="P18" s="45">
        <f t="shared" si="5"/>
        <v>0</v>
      </c>
      <c r="Q18" s="42">
        <f t="shared" si="2"/>
        <v>0</v>
      </c>
      <c r="R18" s="42">
        <v>0</v>
      </c>
      <c r="S18" s="42">
        <f t="shared" si="6"/>
        <v>0</v>
      </c>
      <c r="T18">
        <v>19.637499999999999</v>
      </c>
      <c r="U18">
        <v>6.3346774190000001</v>
      </c>
      <c r="V18">
        <v>1.2930861979999999</v>
      </c>
      <c r="W18">
        <v>-1.26</v>
      </c>
      <c r="X18">
        <v>-20.54705882</v>
      </c>
      <c r="Y18">
        <v>9.5009487670000006</v>
      </c>
      <c r="Z18">
        <v>1.4691286699999999</v>
      </c>
      <c r="AA18">
        <v>3.7911463049999998</v>
      </c>
      <c r="AB18">
        <v>118.78027779999999</v>
      </c>
      <c r="AC18">
        <v>38.316218640000002</v>
      </c>
      <c r="AD18">
        <v>2.0747443369999998</v>
      </c>
      <c r="AE18">
        <v>41.100277779999999</v>
      </c>
      <c r="AF18">
        <v>47</v>
      </c>
      <c r="AG18">
        <v>15.161290320000001</v>
      </c>
      <c r="AH18">
        <v>1.6720978580000001</v>
      </c>
      <c r="AI18">
        <v>-12</v>
      </c>
      <c r="AJ18">
        <v>208</v>
      </c>
      <c r="AK18">
        <v>67.096774190000005</v>
      </c>
      <c r="AL18">
        <v>2.3180633350000002</v>
      </c>
      <c r="AM18">
        <v>1</v>
      </c>
    </row>
    <row r="19" spans="1:39">
      <c r="A19" t="s">
        <v>67</v>
      </c>
      <c r="B19">
        <v>127.2</v>
      </c>
      <c r="C19">
        <v>4.5</v>
      </c>
      <c r="D19">
        <v>0</v>
      </c>
      <c r="E19">
        <v>0</v>
      </c>
      <c r="F19">
        <v>0</v>
      </c>
      <c r="G19">
        <v>0</v>
      </c>
      <c r="H19" s="41">
        <v>0</v>
      </c>
      <c r="I19" s="41">
        <v>0</v>
      </c>
      <c r="J19" s="41">
        <f t="shared" si="3"/>
        <v>0</v>
      </c>
      <c r="K19" s="29">
        <f t="shared" si="0"/>
        <v>0</v>
      </c>
      <c r="L19" s="29">
        <v>0</v>
      </c>
      <c r="M19" s="29">
        <f t="shared" si="4"/>
        <v>0</v>
      </c>
      <c r="N19" s="45">
        <f t="shared" si="1"/>
        <v>0</v>
      </c>
      <c r="O19" s="45">
        <v>0</v>
      </c>
      <c r="P19" s="45">
        <f t="shared" si="5"/>
        <v>0</v>
      </c>
      <c r="Q19" s="42">
        <f t="shared" si="2"/>
        <v>0</v>
      </c>
      <c r="R19" s="42">
        <v>0</v>
      </c>
      <c r="S19" s="42">
        <f t="shared" si="6"/>
        <v>0</v>
      </c>
      <c r="T19">
        <v>21.55</v>
      </c>
      <c r="U19">
        <v>4.7888888889999999</v>
      </c>
      <c r="V19">
        <v>1.3334472740000001</v>
      </c>
      <c r="W19">
        <v>1.9125000000000001</v>
      </c>
      <c r="X19">
        <v>3.005217391</v>
      </c>
      <c r="Y19">
        <v>11.7789372</v>
      </c>
      <c r="Z19">
        <v>1.72431862</v>
      </c>
      <c r="AA19">
        <v>23.552276209999999</v>
      </c>
      <c r="AB19">
        <v>164.12575759999999</v>
      </c>
      <c r="AC19">
        <v>36.472390570000002</v>
      </c>
      <c r="AD19">
        <v>2.2151767439999999</v>
      </c>
      <c r="AE19">
        <v>45.3454798</v>
      </c>
      <c r="AF19">
        <v>63</v>
      </c>
      <c r="AG19">
        <v>14</v>
      </c>
      <c r="AH19">
        <v>1.7993405490000001</v>
      </c>
      <c r="AI19">
        <v>16</v>
      </c>
      <c r="AJ19">
        <v>199</v>
      </c>
      <c r="AK19">
        <v>44.222222219999999</v>
      </c>
      <c r="AL19">
        <v>2.2988530759999999</v>
      </c>
      <c r="AM19">
        <v>-9</v>
      </c>
    </row>
    <row r="20" spans="1:39">
      <c r="A20" t="s">
        <v>68</v>
      </c>
      <c r="B20">
        <v>119</v>
      </c>
      <c r="C20">
        <v>13.3</v>
      </c>
      <c r="D20">
        <v>0</v>
      </c>
      <c r="E20">
        <v>0</v>
      </c>
      <c r="F20">
        <v>0</v>
      </c>
      <c r="G20">
        <v>0</v>
      </c>
      <c r="H20" s="41">
        <v>0</v>
      </c>
      <c r="I20" s="41">
        <v>0</v>
      </c>
      <c r="J20" s="41">
        <f t="shared" si="3"/>
        <v>0</v>
      </c>
      <c r="K20" s="29">
        <f t="shared" si="0"/>
        <v>0</v>
      </c>
      <c r="L20" s="29">
        <v>0</v>
      </c>
      <c r="M20" s="29">
        <f t="shared" si="4"/>
        <v>0</v>
      </c>
      <c r="N20" s="45">
        <f t="shared" si="1"/>
        <v>0</v>
      </c>
      <c r="O20" s="45">
        <v>0</v>
      </c>
      <c r="P20" s="45">
        <f t="shared" si="5"/>
        <v>0</v>
      </c>
      <c r="Q20" s="42">
        <f t="shared" si="2"/>
        <v>0</v>
      </c>
      <c r="R20" s="42">
        <v>0</v>
      </c>
      <c r="S20" s="42">
        <f t="shared" si="6"/>
        <v>0</v>
      </c>
      <c r="T20">
        <v>20.752272730000001</v>
      </c>
      <c r="U20">
        <v>1.5603212580000001</v>
      </c>
      <c r="V20">
        <v>1.317065666</v>
      </c>
      <c r="W20">
        <v>-0.79772727300000001</v>
      </c>
      <c r="X20">
        <v>-6.6872164950000004</v>
      </c>
      <c r="Y20">
        <v>3.2566002639999998</v>
      </c>
      <c r="Z20">
        <v>1.6366160949999999</v>
      </c>
      <c r="AA20">
        <v>-9.6924338859999999</v>
      </c>
      <c r="AB20">
        <v>154.43913040000001</v>
      </c>
      <c r="AC20">
        <v>11.611964690000001</v>
      </c>
      <c r="AD20">
        <v>2.1887573480000002</v>
      </c>
      <c r="AE20">
        <v>-9.6866271410000007</v>
      </c>
      <c r="AF20">
        <v>86</v>
      </c>
      <c r="AG20">
        <v>6.4661654139999998</v>
      </c>
      <c r="AH20">
        <v>1.9344984510000001</v>
      </c>
      <c r="AI20">
        <v>23</v>
      </c>
      <c r="AJ20">
        <v>342</v>
      </c>
      <c r="AK20">
        <v>25.714285709999999</v>
      </c>
      <c r="AL20">
        <v>2.5340261059999998</v>
      </c>
      <c r="AM20">
        <v>143</v>
      </c>
    </row>
    <row r="21" spans="1:39">
      <c r="A21" t="s">
        <v>69</v>
      </c>
      <c r="B21">
        <v>106.75</v>
      </c>
      <c r="C21">
        <v>12.5</v>
      </c>
      <c r="D21">
        <v>0</v>
      </c>
      <c r="E21">
        <v>0</v>
      </c>
      <c r="F21">
        <v>0</v>
      </c>
      <c r="G21">
        <v>0</v>
      </c>
      <c r="H21" s="41">
        <v>0</v>
      </c>
      <c r="I21" s="41">
        <v>0</v>
      </c>
      <c r="J21" s="41">
        <f t="shared" si="3"/>
        <v>0</v>
      </c>
      <c r="K21" s="29">
        <f t="shared" si="0"/>
        <v>0</v>
      </c>
      <c r="L21" s="29">
        <v>0</v>
      </c>
      <c r="M21" s="29">
        <f t="shared" si="4"/>
        <v>0</v>
      </c>
      <c r="N21" s="45">
        <f t="shared" si="1"/>
        <v>0</v>
      </c>
      <c r="O21" s="45">
        <v>0</v>
      </c>
      <c r="P21" s="45">
        <f t="shared" si="5"/>
        <v>0</v>
      </c>
      <c r="Q21" s="42">
        <f t="shared" si="2"/>
        <v>0</v>
      </c>
      <c r="R21" s="42">
        <v>0</v>
      </c>
      <c r="S21" s="42">
        <f t="shared" si="6"/>
        <v>0</v>
      </c>
      <c r="T21">
        <v>24.041875000000001</v>
      </c>
      <c r="U21">
        <v>1.9233499999999999</v>
      </c>
      <c r="V21">
        <v>1.3809683349999999</v>
      </c>
      <c r="W21">
        <v>3.2896022729999999</v>
      </c>
      <c r="X21">
        <v>6.1369879520000001</v>
      </c>
      <c r="Y21">
        <v>4.4909590359999996</v>
      </c>
      <c r="Z21">
        <v>1.749249107</v>
      </c>
      <c r="AA21">
        <v>12.82420445</v>
      </c>
      <c r="AB21">
        <v>181.65609090000001</v>
      </c>
      <c r="AC21">
        <v>14.532487270000001</v>
      </c>
      <c r="AD21">
        <v>2.2592499639999999</v>
      </c>
      <c r="AE21">
        <v>27.21696047</v>
      </c>
      <c r="AF21">
        <v>164</v>
      </c>
      <c r="AG21">
        <v>13.12</v>
      </c>
      <c r="AH21">
        <v>2.2148438480000001</v>
      </c>
      <c r="AI21">
        <v>78</v>
      </c>
      <c r="AJ21">
        <v>628</v>
      </c>
      <c r="AK21">
        <v>50.24</v>
      </c>
      <c r="AL21">
        <v>2.7979596440000001</v>
      </c>
      <c r="AM21">
        <v>286</v>
      </c>
    </row>
    <row r="22" spans="1:39">
      <c r="A22" t="s">
        <v>70</v>
      </c>
      <c r="B22">
        <v>97.2</v>
      </c>
      <c r="C22">
        <v>6.6</v>
      </c>
      <c r="D22">
        <v>2</v>
      </c>
      <c r="E22">
        <v>2</v>
      </c>
      <c r="F22">
        <v>2</v>
      </c>
      <c r="G22">
        <v>2</v>
      </c>
      <c r="H22" s="41">
        <v>0.303030303</v>
      </c>
      <c r="I22" s="41">
        <v>0.30102999600000002</v>
      </c>
      <c r="J22" s="41">
        <f t="shared" si="3"/>
        <v>2</v>
      </c>
      <c r="K22" s="29">
        <f t="shared" si="0"/>
        <v>0.30303030303030304</v>
      </c>
      <c r="L22" s="29">
        <f t="shared" si="7"/>
        <v>0.3010299956639812</v>
      </c>
      <c r="M22" s="29">
        <f t="shared" si="4"/>
        <v>2</v>
      </c>
      <c r="N22" s="45">
        <f t="shared" si="1"/>
        <v>0.30303030303030304</v>
      </c>
      <c r="O22" s="45">
        <f t="shared" si="8"/>
        <v>0.3010299956639812</v>
      </c>
      <c r="P22" s="45">
        <f t="shared" si="5"/>
        <v>2</v>
      </c>
      <c r="Q22" s="42">
        <f t="shared" si="2"/>
        <v>0.30303030303030304</v>
      </c>
      <c r="R22" s="42">
        <f t="shared" si="9"/>
        <v>0.3010299956639812</v>
      </c>
      <c r="S22" s="42">
        <f t="shared" si="6"/>
        <v>2</v>
      </c>
      <c r="T22">
        <v>26.95</v>
      </c>
      <c r="U22">
        <v>4.0833333329999997</v>
      </c>
      <c r="V22">
        <v>1.43055877</v>
      </c>
      <c r="W22">
        <v>2.9081250000000001</v>
      </c>
      <c r="X22">
        <v>46.25982759</v>
      </c>
      <c r="Y22">
        <v>14.58482236</v>
      </c>
      <c r="Z22">
        <v>1.983445079</v>
      </c>
      <c r="AA22">
        <v>40.122839630000001</v>
      </c>
      <c r="AB22">
        <v>227.84346149999999</v>
      </c>
      <c r="AC22">
        <v>34.521736599999997</v>
      </c>
      <c r="AD22">
        <v>2.3576365699999999</v>
      </c>
      <c r="AE22">
        <v>46.187370629999997</v>
      </c>
      <c r="AF22">
        <v>129</v>
      </c>
      <c r="AG22">
        <v>19.545454549999999</v>
      </c>
      <c r="AH22">
        <v>2.1105897100000002</v>
      </c>
      <c r="AI22">
        <v>-35</v>
      </c>
      <c r="AJ22">
        <v>502</v>
      </c>
      <c r="AK22">
        <v>76.060606059999998</v>
      </c>
      <c r="AL22">
        <v>2.7007037170000001</v>
      </c>
      <c r="AM22">
        <v>-126</v>
      </c>
    </row>
    <row r="23" spans="1:39">
      <c r="A23" t="s">
        <v>71</v>
      </c>
      <c r="B23">
        <v>91.85</v>
      </c>
      <c r="C23">
        <v>4.0999999999999996</v>
      </c>
      <c r="D23">
        <v>2</v>
      </c>
      <c r="E23">
        <v>2</v>
      </c>
      <c r="F23">
        <v>1</v>
      </c>
      <c r="G23">
        <v>1</v>
      </c>
      <c r="H23" s="41">
        <v>0.97560975599999999</v>
      </c>
      <c r="I23" s="41">
        <v>0.60205999099999996</v>
      </c>
      <c r="J23" s="41">
        <f t="shared" si="3"/>
        <v>0</v>
      </c>
      <c r="K23" s="29">
        <f t="shared" si="0"/>
        <v>0.24390243902439027</v>
      </c>
      <c r="L23" s="29">
        <f t="shared" si="7"/>
        <v>0</v>
      </c>
      <c r="M23" s="29">
        <f t="shared" si="4"/>
        <v>-1</v>
      </c>
      <c r="N23" s="45">
        <f t="shared" si="1"/>
        <v>0.48780487804878053</v>
      </c>
      <c r="O23" s="45">
        <f t="shared" si="8"/>
        <v>0.3010299956639812</v>
      </c>
      <c r="P23" s="45">
        <f t="shared" si="5"/>
        <v>0</v>
      </c>
      <c r="Q23" s="42">
        <f t="shared" si="2"/>
        <v>0.24390243902439027</v>
      </c>
      <c r="R23" s="42">
        <f t="shared" si="9"/>
        <v>0</v>
      </c>
      <c r="S23" s="42">
        <f t="shared" si="6"/>
        <v>-1</v>
      </c>
      <c r="T23">
        <v>32.237499999999997</v>
      </c>
      <c r="U23">
        <v>7.8628048780000004</v>
      </c>
      <c r="V23">
        <v>1.5083613549999999</v>
      </c>
      <c r="W23">
        <v>5.2874999999999996</v>
      </c>
      <c r="X23">
        <v>24.617142860000001</v>
      </c>
      <c r="Y23">
        <v>18.199303140000001</v>
      </c>
      <c r="Z23">
        <v>1.8728386159999999</v>
      </c>
      <c r="AA23">
        <v>-21.642684729999999</v>
      </c>
      <c r="AB23">
        <v>232.83555559999999</v>
      </c>
      <c r="AC23">
        <v>56.789159890000001</v>
      </c>
      <c r="AD23">
        <v>2.3670493010000002</v>
      </c>
      <c r="AE23">
        <v>4.9920940170000003</v>
      </c>
      <c r="AF23">
        <v>95</v>
      </c>
      <c r="AG23">
        <v>23.170731709999998</v>
      </c>
      <c r="AH23">
        <v>1.977723605</v>
      </c>
      <c r="AI23">
        <v>-34</v>
      </c>
      <c r="AJ23">
        <v>380</v>
      </c>
      <c r="AK23">
        <v>92.68292683</v>
      </c>
      <c r="AL23">
        <v>2.579783597</v>
      </c>
      <c r="AM23">
        <v>-122</v>
      </c>
    </row>
    <row r="24" spans="1:39">
      <c r="A24" t="s">
        <v>72</v>
      </c>
      <c r="B24">
        <v>88.05</v>
      </c>
      <c r="C24">
        <v>3.5</v>
      </c>
      <c r="D24">
        <v>0</v>
      </c>
      <c r="E24">
        <v>0</v>
      </c>
      <c r="F24">
        <v>0</v>
      </c>
      <c r="G24">
        <v>0</v>
      </c>
      <c r="H24" s="41">
        <v>0</v>
      </c>
      <c r="I24" s="41">
        <v>0</v>
      </c>
      <c r="J24" s="41">
        <f t="shared" si="3"/>
        <v>-2</v>
      </c>
      <c r="K24" s="29">
        <f t="shared" si="0"/>
        <v>0</v>
      </c>
      <c r="L24" s="29">
        <v>0</v>
      </c>
      <c r="M24" s="29">
        <f t="shared" si="4"/>
        <v>-1</v>
      </c>
      <c r="N24" s="45">
        <f t="shared" si="1"/>
        <v>0</v>
      </c>
      <c r="O24" s="45">
        <v>0</v>
      </c>
      <c r="P24" s="45">
        <f t="shared" si="5"/>
        <v>-2</v>
      </c>
      <c r="Q24" s="42">
        <f t="shared" si="2"/>
        <v>0</v>
      </c>
      <c r="R24" s="42">
        <v>0</v>
      </c>
      <c r="S24" s="42">
        <f t="shared" si="6"/>
        <v>-1</v>
      </c>
      <c r="T24">
        <v>28.6</v>
      </c>
      <c r="U24">
        <v>8.1714285709999999</v>
      </c>
      <c r="V24">
        <v>1.4563660329999999</v>
      </c>
      <c r="W24">
        <v>-3.6375000000000002</v>
      </c>
      <c r="X24">
        <v>19.75</v>
      </c>
      <c r="Y24">
        <v>19.928571430000002</v>
      </c>
      <c r="Z24">
        <v>1.8435442120000001</v>
      </c>
      <c r="AA24">
        <v>-4.8671428570000002</v>
      </c>
      <c r="AB24">
        <v>219.1264286</v>
      </c>
      <c r="AC24">
        <v>62.607551020000002</v>
      </c>
      <c r="AD24">
        <v>2.3406947599999999</v>
      </c>
      <c r="AE24">
        <v>-13.709126980000001</v>
      </c>
      <c r="AF24">
        <v>42</v>
      </c>
      <c r="AG24">
        <v>12</v>
      </c>
      <c r="AH24">
        <v>1.62324929</v>
      </c>
      <c r="AI24">
        <v>-53</v>
      </c>
      <c r="AJ24">
        <v>287</v>
      </c>
      <c r="AK24">
        <v>82</v>
      </c>
      <c r="AL24">
        <v>2.457881897</v>
      </c>
      <c r="AM24">
        <v>-93</v>
      </c>
    </row>
    <row r="25" spans="1:39">
      <c r="A25" t="s">
        <v>73</v>
      </c>
      <c r="B25">
        <v>84.95</v>
      </c>
      <c r="C25">
        <v>2.7</v>
      </c>
      <c r="D25">
        <v>0</v>
      </c>
      <c r="E25">
        <v>0</v>
      </c>
      <c r="F25">
        <v>0</v>
      </c>
      <c r="G25">
        <v>0</v>
      </c>
      <c r="H25" s="41">
        <v>0</v>
      </c>
      <c r="I25" s="41">
        <v>0</v>
      </c>
      <c r="J25" s="41">
        <f t="shared" si="3"/>
        <v>0</v>
      </c>
      <c r="K25" s="29">
        <f t="shared" si="0"/>
        <v>0</v>
      </c>
      <c r="L25" s="29">
        <v>0</v>
      </c>
      <c r="M25" s="29">
        <f t="shared" si="4"/>
        <v>0</v>
      </c>
      <c r="N25" s="45">
        <f t="shared" si="1"/>
        <v>0</v>
      </c>
      <c r="O25" s="45">
        <v>0</v>
      </c>
      <c r="P25" s="45">
        <f t="shared" si="5"/>
        <v>0</v>
      </c>
      <c r="Q25" s="42">
        <f t="shared" si="2"/>
        <v>0</v>
      </c>
      <c r="R25" s="42">
        <v>0</v>
      </c>
      <c r="S25" s="42">
        <f t="shared" si="6"/>
        <v>0</v>
      </c>
      <c r="T25">
        <v>31</v>
      </c>
      <c r="U25">
        <v>11.481481479999999</v>
      </c>
      <c r="V25">
        <v>1.4913616940000001</v>
      </c>
      <c r="W25">
        <v>2.4</v>
      </c>
      <c r="X25">
        <v>22.91961538</v>
      </c>
      <c r="Y25">
        <v>27.007264960000001</v>
      </c>
      <c r="Z25">
        <v>1.8628443690000001</v>
      </c>
      <c r="AA25">
        <v>3.1696153850000002</v>
      </c>
      <c r="AB25">
        <v>214.90549999999999</v>
      </c>
      <c r="AC25">
        <v>79.59462963</v>
      </c>
      <c r="AD25">
        <v>2.3322475300000001</v>
      </c>
      <c r="AE25">
        <v>-4.220928571</v>
      </c>
      <c r="AF25">
        <v>67</v>
      </c>
      <c r="AG25">
        <v>24.814814810000001</v>
      </c>
      <c r="AH25">
        <v>1.826074803</v>
      </c>
      <c r="AI25">
        <v>25</v>
      </c>
      <c r="AJ25">
        <v>339</v>
      </c>
      <c r="AK25">
        <v>125.55555560000001</v>
      </c>
      <c r="AL25">
        <v>2.5301996980000001</v>
      </c>
      <c r="AM25">
        <v>52</v>
      </c>
    </row>
    <row r="26" spans="1:39">
      <c r="A26" t="s">
        <v>74</v>
      </c>
      <c r="B26">
        <v>77.849999999999994</v>
      </c>
      <c r="C26">
        <v>11.5</v>
      </c>
      <c r="D26">
        <v>0</v>
      </c>
      <c r="E26">
        <v>0</v>
      </c>
      <c r="F26">
        <v>0</v>
      </c>
      <c r="G26">
        <v>0</v>
      </c>
      <c r="H26" s="41">
        <v>0</v>
      </c>
      <c r="I26" s="41">
        <v>0</v>
      </c>
      <c r="J26" s="41">
        <f t="shared" si="3"/>
        <v>0</v>
      </c>
      <c r="K26" s="29">
        <f>F26/C26</f>
        <v>0</v>
      </c>
      <c r="L26" s="29">
        <v>0</v>
      </c>
      <c r="M26" s="29">
        <f t="shared" si="4"/>
        <v>0</v>
      </c>
      <c r="N26" s="45">
        <f t="shared" si="1"/>
        <v>0</v>
      </c>
      <c r="O26" s="45">
        <v>0</v>
      </c>
      <c r="P26" s="45">
        <f t="shared" si="5"/>
        <v>0</v>
      </c>
      <c r="Q26" s="42">
        <f t="shared" si="2"/>
        <v>0</v>
      </c>
      <c r="R26" s="42">
        <v>0</v>
      </c>
      <c r="S26" s="42">
        <f t="shared" si="6"/>
        <v>0</v>
      </c>
      <c r="T26">
        <v>22.371842109999999</v>
      </c>
      <c r="U26">
        <v>1.9453775740000001</v>
      </c>
      <c r="V26">
        <v>1.349701746</v>
      </c>
      <c r="W26">
        <v>-8.6281578949999993</v>
      </c>
      <c r="X26">
        <v>33.348275860000001</v>
      </c>
      <c r="Y26">
        <v>7.2476761620000003</v>
      </c>
      <c r="Z26">
        <v>1.9208966199999999</v>
      </c>
      <c r="AA26">
        <v>10.42866048</v>
      </c>
      <c r="AB26">
        <v>226.3169106</v>
      </c>
      <c r="AC26">
        <v>19.679731350000001</v>
      </c>
      <c r="AD26">
        <v>2.354717006</v>
      </c>
      <c r="AE26">
        <v>11.411410569999999</v>
      </c>
      <c r="AF26">
        <v>151</v>
      </c>
      <c r="AG26">
        <v>13.13043478</v>
      </c>
      <c r="AH26">
        <v>2.1789769470000002</v>
      </c>
      <c r="AI26">
        <v>84</v>
      </c>
      <c r="AJ26">
        <v>441</v>
      </c>
      <c r="AK26">
        <v>38.347826089999998</v>
      </c>
      <c r="AL26">
        <v>2.644438589</v>
      </c>
      <c r="AM26">
        <v>102</v>
      </c>
    </row>
    <row r="27" spans="1:39">
      <c r="A27" t="s">
        <v>75</v>
      </c>
      <c r="B27">
        <v>69.05</v>
      </c>
      <c r="C27">
        <v>6.1</v>
      </c>
      <c r="D27">
        <v>11</v>
      </c>
      <c r="E27">
        <v>11</v>
      </c>
      <c r="F27">
        <v>10</v>
      </c>
      <c r="G27">
        <v>10</v>
      </c>
      <c r="H27" s="41">
        <v>1.8032786890000001</v>
      </c>
      <c r="I27" s="41">
        <v>1.0413926849999999</v>
      </c>
      <c r="J27" s="41">
        <f t="shared" si="3"/>
        <v>11</v>
      </c>
      <c r="K27" s="29">
        <f t="shared" si="0"/>
        <v>1.639344262295082</v>
      </c>
      <c r="L27" s="29">
        <f t="shared" si="7"/>
        <v>1</v>
      </c>
      <c r="M27" s="29">
        <f t="shared" si="4"/>
        <v>10</v>
      </c>
      <c r="N27" s="45">
        <f t="shared" si="1"/>
        <v>1.8032786885245902</v>
      </c>
      <c r="O27" s="45">
        <f t="shared" si="8"/>
        <v>1.0413926851582251</v>
      </c>
      <c r="P27" s="45">
        <f t="shared" si="5"/>
        <v>11</v>
      </c>
      <c r="Q27" s="42">
        <f t="shared" si="2"/>
        <v>1.639344262295082</v>
      </c>
      <c r="R27" s="42">
        <f t="shared" si="9"/>
        <v>1</v>
      </c>
      <c r="S27" s="42">
        <f t="shared" si="6"/>
        <v>10</v>
      </c>
      <c r="T27">
        <v>21.935312499999998</v>
      </c>
      <c r="U27">
        <v>3.595952869</v>
      </c>
      <c r="V27">
        <v>1.3411438259999999</v>
      </c>
      <c r="W27">
        <v>-0.43652960499999999</v>
      </c>
      <c r="X27">
        <v>28.609677420000001</v>
      </c>
      <c r="Y27">
        <v>12.88683236</v>
      </c>
      <c r="Z27">
        <v>1.895476014</v>
      </c>
      <c r="AA27">
        <v>-4.7385984429999999</v>
      </c>
      <c r="AB27">
        <v>203.1448718</v>
      </c>
      <c r="AC27">
        <v>33.302438000000002</v>
      </c>
      <c r="AD27">
        <v>2.307805863</v>
      </c>
      <c r="AE27">
        <v>-23.17203877</v>
      </c>
      <c r="AF27">
        <v>131</v>
      </c>
      <c r="AG27">
        <v>21.475409840000001</v>
      </c>
      <c r="AH27">
        <v>2.1172712960000002</v>
      </c>
      <c r="AI27">
        <v>-20</v>
      </c>
      <c r="AJ27">
        <v>356</v>
      </c>
      <c r="AK27">
        <v>58.360655739999999</v>
      </c>
      <c r="AL27">
        <v>2.5514499979999998</v>
      </c>
      <c r="AM27">
        <v>-85</v>
      </c>
    </row>
    <row r="28" spans="1:39">
      <c r="A28" t="s">
        <v>76</v>
      </c>
      <c r="B28">
        <v>63.8</v>
      </c>
      <c r="C28">
        <v>4.4000000000000004</v>
      </c>
      <c r="D28">
        <v>8</v>
      </c>
      <c r="E28">
        <v>8</v>
      </c>
      <c r="F28">
        <v>9</v>
      </c>
      <c r="G28">
        <v>9</v>
      </c>
      <c r="H28" s="41">
        <v>1.5909090910000001</v>
      </c>
      <c r="I28" s="41">
        <v>0.84509803999999999</v>
      </c>
      <c r="J28" s="41">
        <f t="shared" si="3"/>
        <v>-3</v>
      </c>
      <c r="K28" s="29">
        <f t="shared" si="0"/>
        <v>2.0454545454545454</v>
      </c>
      <c r="L28" s="29">
        <f t="shared" si="7"/>
        <v>0.95424250943932487</v>
      </c>
      <c r="M28" s="29">
        <f t="shared" si="4"/>
        <v>-1</v>
      </c>
      <c r="N28" s="45">
        <f t="shared" si="1"/>
        <v>1.8181818181818181</v>
      </c>
      <c r="O28" s="45">
        <f t="shared" si="8"/>
        <v>0.90308998699194354</v>
      </c>
      <c r="P28" s="45">
        <f t="shared" si="5"/>
        <v>-3</v>
      </c>
      <c r="Q28" s="42">
        <f t="shared" si="2"/>
        <v>2.0454545454545454</v>
      </c>
      <c r="R28" s="42">
        <f t="shared" si="9"/>
        <v>0.95424250943932487</v>
      </c>
      <c r="S28" s="42">
        <f t="shared" si="6"/>
        <v>-1</v>
      </c>
      <c r="T28">
        <v>24.7</v>
      </c>
      <c r="U28">
        <v>5.6136363640000004</v>
      </c>
      <c r="V28">
        <v>1.392696953</v>
      </c>
      <c r="W28">
        <v>2.7646875</v>
      </c>
      <c r="X28">
        <v>34.979555560000001</v>
      </c>
      <c r="Y28">
        <v>19.313535349999999</v>
      </c>
      <c r="Z28">
        <v>1.9293144550000001</v>
      </c>
      <c r="AA28">
        <v>6.3698781359999996</v>
      </c>
      <c r="AB28">
        <v>196.25</v>
      </c>
      <c r="AC28">
        <v>44.602272730000003</v>
      </c>
      <c r="AD28">
        <v>2.2928096650000001</v>
      </c>
      <c r="AE28">
        <v>-6.8948717950000002</v>
      </c>
      <c r="AF28">
        <v>74</v>
      </c>
      <c r="AG28">
        <v>16.81818182</v>
      </c>
      <c r="AH28">
        <v>1.8692317199999999</v>
      </c>
      <c r="AI28">
        <v>-57</v>
      </c>
      <c r="AJ28">
        <v>188</v>
      </c>
      <c r="AK28">
        <v>42.727272730000003</v>
      </c>
      <c r="AL28">
        <v>2.2741578489999998</v>
      </c>
      <c r="AM28">
        <v>-168</v>
      </c>
    </row>
    <row r="29" spans="1:39">
      <c r="A29" t="s">
        <v>77</v>
      </c>
      <c r="B29">
        <v>60.4</v>
      </c>
      <c r="C29">
        <v>2.4</v>
      </c>
      <c r="D29">
        <v>3</v>
      </c>
      <c r="E29">
        <v>3</v>
      </c>
      <c r="F29">
        <v>8</v>
      </c>
      <c r="G29">
        <v>8</v>
      </c>
      <c r="H29" s="41">
        <v>1.25</v>
      </c>
      <c r="I29" s="41">
        <v>0.47712125500000002</v>
      </c>
      <c r="J29" s="41">
        <f t="shared" si="3"/>
        <v>-5</v>
      </c>
      <c r="K29" s="29">
        <f t="shared" si="0"/>
        <v>3.3333333333333335</v>
      </c>
      <c r="L29" s="29">
        <f t="shared" si="7"/>
        <v>0.90308998699194354</v>
      </c>
      <c r="M29" s="29">
        <f t="shared" si="4"/>
        <v>-1</v>
      </c>
      <c r="N29" s="45">
        <f t="shared" si="1"/>
        <v>1.25</v>
      </c>
      <c r="O29" s="45">
        <f t="shared" si="8"/>
        <v>0.47712125471966244</v>
      </c>
      <c r="P29" s="45">
        <f t="shared" si="5"/>
        <v>-5</v>
      </c>
      <c r="Q29" s="42">
        <f t="shared" si="2"/>
        <v>3.3333333333333335</v>
      </c>
      <c r="R29" s="42">
        <f t="shared" si="9"/>
        <v>0.90308998699194354</v>
      </c>
      <c r="S29" s="42">
        <f t="shared" si="6"/>
        <v>-1</v>
      </c>
      <c r="T29">
        <v>25</v>
      </c>
      <c r="U29">
        <v>10.41666667</v>
      </c>
      <c r="V29">
        <v>1.397940009</v>
      </c>
      <c r="W29">
        <v>0.3</v>
      </c>
      <c r="X29">
        <v>43.637999999999998</v>
      </c>
      <c r="Y29">
        <v>39.01583333</v>
      </c>
      <c r="Z29">
        <v>1.971452129</v>
      </c>
      <c r="AA29">
        <v>8.6584444440000006</v>
      </c>
      <c r="AB29">
        <v>175.238</v>
      </c>
      <c r="AC29">
        <v>73.015833330000007</v>
      </c>
      <c r="AD29">
        <v>2.243628288</v>
      </c>
      <c r="AE29">
        <v>-21.012</v>
      </c>
      <c r="AF29">
        <v>12</v>
      </c>
      <c r="AG29">
        <v>5</v>
      </c>
      <c r="AH29">
        <v>1.0791812460000001</v>
      </c>
      <c r="AI29">
        <v>-62</v>
      </c>
      <c r="AJ29">
        <v>125</v>
      </c>
      <c r="AK29">
        <v>52.083333330000002</v>
      </c>
      <c r="AL29">
        <v>2.096910013</v>
      </c>
      <c r="AM29">
        <v>-63</v>
      </c>
    </row>
    <row r="30" spans="1:39">
      <c r="A30" t="s">
        <v>78</v>
      </c>
      <c r="B30">
        <v>57.6</v>
      </c>
      <c r="C30">
        <v>3.2</v>
      </c>
      <c r="D30">
        <v>6</v>
      </c>
      <c r="E30">
        <v>6</v>
      </c>
      <c r="F30">
        <v>8</v>
      </c>
      <c r="G30">
        <v>8</v>
      </c>
      <c r="H30" s="41">
        <v>1.875</v>
      </c>
      <c r="I30" s="41">
        <v>0.77815124999999996</v>
      </c>
      <c r="J30" s="41">
        <f t="shared" si="3"/>
        <v>3</v>
      </c>
      <c r="K30" s="29">
        <f t="shared" si="0"/>
        <v>2.5</v>
      </c>
      <c r="L30" s="29">
        <f t="shared" si="7"/>
        <v>0.90308998699194354</v>
      </c>
      <c r="M30" s="29">
        <f t="shared" si="4"/>
        <v>0</v>
      </c>
      <c r="N30" s="45">
        <f t="shared" si="1"/>
        <v>1.875</v>
      </c>
      <c r="O30" s="45">
        <f t="shared" si="8"/>
        <v>0.77815125038364363</v>
      </c>
      <c r="P30" s="45">
        <f t="shared" si="5"/>
        <v>3</v>
      </c>
      <c r="Q30" s="42">
        <f t="shared" si="2"/>
        <v>2.5</v>
      </c>
      <c r="R30" s="42">
        <f t="shared" si="9"/>
        <v>0.90308998699194354</v>
      </c>
      <c r="S30" s="42">
        <f t="shared" si="6"/>
        <v>0</v>
      </c>
      <c r="T30">
        <v>25.620249999999999</v>
      </c>
      <c r="U30">
        <v>8.0063281249999996</v>
      </c>
      <c r="V30">
        <v>1.408583363</v>
      </c>
      <c r="W30">
        <v>0.62024999999999997</v>
      </c>
      <c r="X30">
        <v>40.374545449999999</v>
      </c>
      <c r="Y30">
        <v>28.242045449999999</v>
      </c>
      <c r="Z30">
        <v>1.9560461259999999</v>
      </c>
      <c r="AA30">
        <v>-3.2634545450000001</v>
      </c>
      <c r="AB30">
        <v>138.29499999999999</v>
      </c>
      <c r="AC30">
        <v>43.217187500000001</v>
      </c>
      <c r="AD30">
        <v>2.1408064790000001</v>
      </c>
      <c r="AE30">
        <v>-36.942999999999998</v>
      </c>
      <c r="AF30">
        <v>39</v>
      </c>
      <c r="AG30">
        <v>12.1875</v>
      </c>
      <c r="AH30">
        <v>1.5910646070000001</v>
      </c>
      <c r="AI30">
        <v>27</v>
      </c>
      <c r="AJ30">
        <v>259</v>
      </c>
      <c r="AK30">
        <v>80.9375</v>
      </c>
      <c r="AL30">
        <v>2.413299764</v>
      </c>
      <c r="AM30">
        <v>134</v>
      </c>
    </row>
    <row r="31" spans="1:39">
      <c r="A31" t="s">
        <v>79</v>
      </c>
      <c r="B31">
        <v>51.9</v>
      </c>
      <c r="C31">
        <v>8.1999999999999993</v>
      </c>
      <c r="D31">
        <v>7</v>
      </c>
      <c r="E31">
        <v>7</v>
      </c>
      <c r="F31">
        <v>7</v>
      </c>
      <c r="G31">
        <v>7</v>
      </c>
      <c r="H31" s="41">
        <v>0.97560975599999999</v>
      </c>
      <c r="I31" s="41">
        <v>0.90308998699999998</v>
      </c>
      <c r="J31" s="41">
        <f t="shared" si="3"/>
        <v>1</v>
      </c>
      <c r="K31" s="29">
        <f t="shared" si="0"/>
        <v>0.85365853658536595</v>
      </c>
      <c r="L31" s="29">
        <f t="shared" si="7"/>
        <v>0.84509804001425681</v>
      </c>
      <c r="M31" s="29">
        <f t="shared" si="4"/>
        <v>-1</v>
      </c>
      <c r="N31" s="45">
        <f t="shared" si="1"/>
        <v>0.85365853658536595</v>
      </c>
      <c r="O31" s="45">
        <f t="shared" si="8"/>
        <v>0.84509804001425681</v>
      </c>
      <c r="P31" s="45">
        <f t="shared" si="5"/>
        <v>1</v>
      </c>
      <c r="Q31" s="42">
        <f t="shared" si="2"/>
        <v>0.85365853658536595</v>
      </c>
      <c r="R31" s="42">
        <f t="shared" si="9"/>
        <v>0.84509804001425681</v>
      </c>
      <c r="S31" s="42">
        <f t="shared" si="6"/>
        <v>-1</v>
      </c>
      <c r="T31">
        <v>24.385000000000002</v>
      </c>
      <c r="U31">
        <v>2.9737804880000001</v>
      </c>
      <c r="V31">
        <v>1.38712276</v>
      </c>
      <c r="W31">
        <v>-1.23525</v>
      </c>
      <c r="X31">
        <v>64.658795179999998</v>
      </c>
      <c r="Y31">
        <v>13.982779900000001</v>
      </c>
      <c r="Z31">
        <v>2.0594073740000001</v>
      </c>
      <c r="AA31">
        <v>24.284249729999999</v>
      </c>
      <c r="AB31">
        <v>177.36490910000001</v>
      </c>
      <c r="AC31">
        <v>21.629866960000001</v>
      </c>
      <c r="AD31">
        <v>2.248867701</v>
      </c>
      <c r="AE31">
        <v>39.069909090000003</v>
      </c>
      <c r="AF31">
        <v>69</v>
      </c>
      <c r="AG31">
        <v>8.4146341459999991</v>
      </c>
      <c r="AH31">
        <v>1.8388490909999999</v>
      </c>
      <c r="AI31">
        <v>30</v>
      </c>
      <c r="AJ31">
        <v>265</v>
      </c>
      <c r="AK31">
        <v>32.31707317</v>
      </c>
      <c r="AL31">
        <v>2.423245874</v>
      </c>
      <c r="AM31">
        <v>6</v>
      </c>
    </row>
    <row r="32" spans="1:39">
      <c r="A32" t="s">
        <v>80</v>
      </c>
      <c r="B32">
        <v>44.55</v>
      </c>
      <c r="C32">
        <v>6.6</v>
      </c>
      <c r="D32">
        <v>3</v>
      </c>
      <c r="E32">
        <v>3</v>
      </c>
      <c r="F32">
        <v>2</v>
      </c>
      <c r="G32">
        <v>2</v>
      </c>
      <c r="H32" s="41">
        <v>0.45454545499999999</v>
      </c>
      <c r="I32" s="41">
        <v>0.47712125500000002</v>
      </c>
      <c r="J32" s="41">
        <f t="shared" si="3"/>
        <v>-4</v>
      </c>
      <c r="K32" s="29">
        <f t="shared" si="0"/>
        <v>0.30303030303030304</v>
      </c>
      <c r="L32" s="29">
        <f t="shared" si="7"/>
        <v>0.3010299956639812</v>
      </c>
      <c r="M32" s="29">
        <f t="shared" si="4"/>
        <v>-5</v>
      </c>
      <c r="N32" s="45">
        <f t="shared" si="1"/>
        <v>0.45454545454545459</v>
      </c>
      <c r="O32" s="45">
        <f t="shared" si="8"/>
        <v>0.47712125471966244</v>
      </c>
      <c r="P32" s="45">
        <f t="shared" si="5"/>
        <v>-4</v>
      </c>
      <c r="Q32" s="42">
        <f t="shared" si="2"/>
        <v>0.30303030303030304</v>
      </c>
      <c r="R32" s="42">
        <f t="shared" si="9"/>
        <v>0.3010299956639812</v>
      </c>
      <c r="S32" s="42">
        <f t="shared" si="6"/>
        <v>-5</v>
      </c>
      <c r="T32">
        <v>28.75</v>
      </c>
      <c r="U32">
        <v>4.3560606059999998</v>
      </c>
      <c r="V32">
        <v>1.458637849</v>
      </c>
      <c r="W32">
        <v>4.3650000000000002</v>
      </c>
      <c r="X32">
        <v>46.790606060000002</v>
      </c>
      <c r="Y32">
        <v>14.66524334</v>
      </c>
      <c r="Z32">
        <v>1.9858332089999999</v>
      </c>
      <c r="AA32">
        <v>-17.86818912</v>
      </c>
      <c r="AB32">
        <v>191.07045450000001</v>
      </c>
      <c r="AC32">
        <v>28.950068869999999</v>
      </c>
      <c r="AD32">
        <v>2.281193537</v>
      </c>
      <c r="AE32">
        <v>13.705545450000001</v>
      </c>
      <c r="AF32">
        <v>72</v>
      </c>
      <c r="AG32">
        <v>10.90909091</v>
      </c>
      <c r="AH32">
        <v>1.8573324959999999</v>
      </c>
      <c r="AI32">
        <v>3</v>
      </c>
      <c r="AJ32">
        <v>379</v>
      </c>
      <c r="AK32">
        <v>57.424242419999999</v>
      </c>
      <c r="AL32">
        <v>2.57863921</v>
      </c>
      <c r="AM32">
        <v>114</v>
      </c>
    </row>
    <row r="33" spans="1:39">
      <c r="A33" t="s">
        <v>81</v>
      </c>
      <c r="B33">
        <v>39.65</v>
      </c>
      <c r="C33">
        <v>3.4</v>
      </c>
      <c r="D33">
        <v>1</v>
      </c>
      <c r="E33">
        <v>1</v>
      </c>
      <c r="F33">
        <v>2</v>
      </c>
      <c r="G33">
        <v>2</v>
      </c>
      <c r="H33" s="41">
        <v>0.29411764699999998</v>
      </c>
      <c r="I33" s="41">
        <v>0</v>
      </c>
      <c r="J33" s="41">
        <f t="shared" si="3"/>
        <v>-2</v>
      </c>
      <c r="K33" s="29">
        <f t="shared" si="0"/>
        <v>0.58823529411764708</v>
      </c>
      <c r="L33" s="29">
        <f t="shared" si="7"/>
        <v>0.3010299956639812</v>
      </c>
      <c r="M33" s="29">
        <f t="shared" si="4"/>
        <v>0</v>
      </c>
      <c r="N33" s="45">
        <f t="shared" si="1"/>
        <v>0.29411764705882354</v>
      </c>
      <c r="O33" s="45">
        <f t="shared" si="8"/>
        <v>0</v>
      </c>
      <c r="P33" s="45">
        <f t="shared" si="5"/>
        <v>-2</v>
      </c>
      <c r="Q33" s="42">
        <f t="shared" si="2"/>
        <v>0.58823529411764708</v>
      </c>
      <c r="R33" s="42">
        <f t="shared" si="9"/>
        <v>0.3010299956639812</v>
      </c>
      <c r="S33" s="42">
        <f t="shared" si="6"/>
        <v>0</v>
      </c>
      <c r="T33">
        <v>25</v>
      </c>
      <c r="U33">
        <v>7.3529411759999999</v>
      </c>
      <c r="V33">
        <v>1.397940009</v>
      </c>
      <c r="W33">
        <v>-3.75</v>
      </c>
      <c r="X33">
        <v>16.569705880000001</v>
      </c>
      <c r="Y33">
        <v>19.579325260000001</v>
      </c>
      <c r="Z33">
        <v>1.8232766380000001</v>
      </c>
      <c r="AA33">
        <v>-30.220900180000001</v>
      </c>
      <c r="AB33">
        <v>168.2245455</v>
      </c>
      <c r="AC33">
        <v>49.477807490000004</v>
      </c>
      <c r="AD33">
        <v>2.2258893639999999</v>
      </c>
      <c r="AE33">
        <v>-22.845909089999999</v>
      </c>
      <c r="AF33">
        <v>72</v>
      </c>
      <c r="AG33">
        <v>21.176470590000001</v>
      </c>
      <c r="AH33">
        <v>1.8573324959999999</v>
      </c>
      <c r="AI33">
        <v>0</v>
      </c>
      <c r="AJ33">
        <v>389</v>
      </c>
      <c r="AK33">
        <v>114.41176470000001</v>
      </c>
      <c r="AL33">
        <v>2.5899496009999998</v>
      </c>
      <c r="AM33">
        <v>10</v>
      </c>
    </row>
    <row r="34" spans="1:39">
      <c r="A34" t="s">
        <v>82</v>
      </c>
      <c r="B34">
        <v>35.950000000000003</v>
      </c>
      <c r="C34">
        <v>3.9</v>
      </c>
      <c r="D34">
        <v>1</v>
      </c>
      <c r="E34">
        <v>1</v>
      </c>
      <c r="F34">
        <v>1</v>
      </c>
      <c r="G34">
        <v>1</v>
      </c>
      <c r="H34" s="41">
        <v>0.256410256</v>
      </c>
      <c r="I34" s="41">
        <v>0</v>
      </c>
      <c r="J34" s="41">
        <f t="shared" si="3"/>
        <v>0</v>
      </c>
      <c r="K34" s="29">
        <f t="shared" si="0"/>
        <v>0.25641025641025644</v>
      </c>
      <c r="L34" s="29">
        <f t="shared" si="7"/>
        <v>0</v>
      </c>
      <c r="M34" s="29">
        <f t="shared" si="4"/>
        <v>-1</v>
      </c>
      <c r="N34" s="45">
        <f t="shared" si="1"/>
        <v>0.25641025641025644</v>
      </c>
      <c r="O34" s="45">
        <f t="shared" si="8"/>
        <v>0</v>
      </c>
      <c r="P34" s="45">
        <f t="shared" si="5"/>
        <v>0</v>
      </c>
      <c r="Q34" s="42">
        <f t="shared" si="2"/>
        <v>0.25641025641025644</v>
      </c>
      <c r="R34" s="42">
        <f t="shared" si="9"/>
        <v>0</v>
      </c>
      <c r="S34" s="42">
        <f t="shared" si="6"/>
        <v>-1</v>
      </c>
      <c r="T34">
        <v>20</v>
      </c>
      <c r="U34">
        <v>5.1282051280000003</v>
      </c>
      <c r="V34">
        <v>1.301029996</v>
      </c>
      <c r="W34">
        <v>-5</v>
      </c>
      <c r="X34">
        <v>29.125238100000001</v>
      </c>
      <c r="Y34">
        <v>20.288522589999999</v>
      </c>
      <c r="Z34">
        <v>1.89831503</v>
      </c>
      <c r="AA34">
        <v>12.555532210000001</v>
      </c>
      <c r="AB34">
        <v>139.53210530000001</v>
      </c>
      <c r="AC34">
        <v>35.777462890000002</v>
      </c>
      <c r="AD34">
        <v>2.1446741469999999</v>
      </c>
      <c r="AE34">
        <v>-28.692440189999999</v>
      </c>
      <c r="AF34">
        <v>117</v>
      </c>
      <c r="AG34">
        <v>30</v>
      </c>
      <c r="AH34">
        <v>2.068185862</v>
      </c>
      <c r="AI34">
        <v>45</v>
      </c>
      <c r="AJ34">
        <v>244</v>
      </c>
      <c r="AK34">
        <v>62.564102560000002</v>
      </c>
      <c r="AL34">
        <v>2.3873898260000002</v>
      </c>
      <c r="AM34">
        <v>-145</v>
      </c>
    </row>
    <row r="35" spans="1:39">
      <c r="A35" t="s">
        <v>83</v>
      </c>
      <c r="B35">
        <v>31</v>
      </c>
      <c r="C35">
        <v>5.8</v>
      </c>
      <c r="D35">
        <v>0</v>
      </c>
      <c r="E35">
        <v>0</v>
      </c>
      <c r="F35">
        <v>0</v>
      </c>
      <c r="G35">
        <v>0</v>
      </c>
      <c r="H35" s="41">
        <v>0</v>
      </c>
      <c r="I35" s="41">
        <v>0</v>
      </c>
      <c r="J35" s="41">
        <f t="shared" si="3"/>
        <v>-1</v>
      </c>
      <c r="K35" s="29">
        <f t="shared" si="0"/>
        <v>0</v>
      </c>
      <c r="L35" s="29">
        <v>0</v>
      </c>
      <c r="M35" s="29">
        <f t="shared" si="4"/>
        <v>-1</v>
      </c>
      <c r="N35" s="45">
        <f t="shared" si="1"/>
        <v>0</v>
      </c>
      <c r="O35" s="45">
        <v>0</v>
      </c>
      <c r="P35" s="45">
        <f t="shared" si="5"/>
        <v>-1</v>
      </c>
      <c r="Q35" s="42">
        <f t="shared" si="2"/>
        <v>0</v>
      </c>
      <c r="R35" s="42">
        <v>0</v>
      </c>
      <c r="S35" s="42">
        <f t="shared" si="6"/>
        <v>-1</v>
      </c>
      <c r="T35">
        <v>17.837499999999999</v>
      </c>
      <c r="U35">
        <v>3.0754310340000002</v>
      </c>
      <c r="V35">
        <v>1.2513339859999999</v>
      </c>
      <c r="W35">
        <v>-2.1625000000000001</v>
      </c>
      <c r="X35">
        <v>6.7244067799999998</v>
      </c>
      <c r="Y35">
        <v>9.7800701340000007</v>
      </c>
      <c r="Z35">
        <v>1.7537699630000001</v>
      </c>
      <c r="AA35">
        <v>-22.400831320000002</v>
      </c>
      <c r="AB35">
        <v>120.37103449999999</v>
      </c>
      <c r="AC35">
        <v>20.753626629999999</v>
      </c>
      <c r="AD35">
        <v>2.0805219930000001</v>
      </c>
      <c r="AE35">
        <v>-19.161070779999999</v>
      </c>
      <c r="AF35">
        <v>87</v>
      </c>
      <c r="AG35">
        <v>15</v>
      </c>
      <c r="AH35">
        <v>1.9395192530000001</v>
      </c>
      <c r="AI35">
        <v>-30</v>
      </c>
      <c r="AJ35">
        <v>167</v>
      </c>
      <c r="AK35">
        <v>28.79310345</v>
      </c>
      <c r="AL35">
        <v>2.222716471</v>
      </c>
      <c r="AM35">
        <v>-77</v>
      </c>
    </row>
    <row r="37" spans="1:39">
      <c r="D37" s="15"/>
      <c r="E37" s="15"/>
      <c r="F37" s="15"/>
      <c r="G37" s="15"/>
    </row>
    <row r="38" spans="1:39">
      <c r="J38" s="4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croc diversity</vt:lpstr>
      <vt:lpstr>stages-species</vt:lpstr>
      <vt:lpstr>stages-genera</vt:lpstr>
      <vt:lpstr>phylo correc</vt:lpstr>
      <vt:lpstr>d180</vt:lpstr>
      <vt:lpstr>SST</vt:lpstr>
      <vt:lpstr>sea level</vt:lpstr>
      <vt:lpstr>crocodiles.csv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Martin</dc:creator>
  <cp:lastModifiedBy>Jeremy Martin</cp:lastModifiedBy>
  <dcterms:created xsi:type="dcterms:W3CDTF">2013-10-01T16:12:00Z</dcterms:created>
  <dcterms:modified xsi:type="dcterms:W3CDTF">2014-04-29T07:10:28Z</dcterms:modified>
</cp:coreProperties>
</file>